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AA - Zakázky archivace\2020\2020_014 PLZEŇ_ZŠ PODMOSTNÍ BB ÚPRAVY, VÝTAH\4. R+VV+SP\"/>
    </mc:Choice>
  </mc:AlternateContent>
  <bookViews>
    <workbookView xWindow="0" yWindow="0" windowWidth="0" windowHeight="0"/>
  </bookViews>
  <sheets>
    <sheet name="Rekapitulace stavby" sheetId="1" r:id="rId1"/>
    <sheet name="01 - Stavební úpravy" sheetId="2" r:id="rId2"/>
    <sheet name="02 - Přístavba osobního b..." sheetId="3" r:id="rId3"/>
    <sheet name="03 - Vedlejší náklady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Stavební úpravy'!$C$105:$K$732</definedName>
    <definedName name="_xlnm.Print_Area" localSheetId="1">'01 - Stavební úpravy'!$C$4:$J$39,'01 - Stavební úpravy'!$C$45:$J$87,'01 - Stavební úpravy'!$C$93:$K$732</definedName>
    <definedName name="_xlnm.Print_Titles" localSheetId="1">'01 - Stavební úpravy'!$105:$105</definedName>
    <definedName name="_xlnm._FilterDatabase" localSheetId="2" hidden="1">'02 - Přístavba osobního b...'!$C$105:$K$472</definedName>
    <definedName name="_xlnm.Print_Area" localSheetId="2">'02 - Přístavba osobního b...'!$C$4:$J$39,'02 - Přístavba osobního b...'!$C$45:$J$87,'02 - Přístavba osobního b...'!$C$93:$K$472</definedName>
    <definedName name="_xlnm.Print_Titles" localSheetId="2">'02 - Přístavba osobního b...'!$105:$105</definedName>
    <definedName name="_xlnm._FilterDatabase" localSheetId="3" hidden="1">'03 - Vedlejší náklady'!$C$84:$K$113</definedName>
    <definedName name="_xlnm.Print_Area" localSheetId="3">'03 - Vedlejší náklady'!$C$4:$J$39,'03 - Vedlejší náklady'!$C$45:$J$66,'03 - Vedlejší náklady'!$C$72:$K$113</definedName>
    <definedName name="_xlnm.Print_Titles" localSheetId="3">'03 - Vedlejší náklady'!$84:$84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12"/>
  <c r="BH112"/>
  <c r="BG112"/>
  <c r="BF112"/>
  <c r="T112"/>
  <c r="T111"/>
  <c r="R112"/>
  <c r="R111"/>
  <c r="P112"/>
  <c r="P111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88"/>
  <c r="BH88"/>
  <c r="BG88"/>
  <c r="BF88"/>
  <c r="T88"/>
  <c r="T87"/>
  <c r="T86"/>
  <c r="R88"/>
  <c r="R87"/>
  <c r="R86"/>
  <c r="P88"/>
  <c r="P87"/>
  <c r="P86"/>
  <c r="J82"/>
  <c r="J81"/>
  <c r="F81"/>
  <c r="F79"/>
  <c r="E77"/>
  <c r="J55"/>
  <c r="J54"/>
  <c r="F54"/>
  <c r="F52"/>
  <c r="E50"/>
  <c r="J18"/>
  <c r="E18"/>
  <c r="F55"/>
  <c r="J17"/>
  <c r="J12"/>
  <c r="J52"/>
  <c r="E7"/>
  <c r="E75"/>
  <c i="3" r="J37"/>
  <c r="J36"/>
  <c i="1" r="AY56"/>
  <c i="3" r="J35"/>
  <c i="1" r="AX56"/>
  <c i="3" r="BI471"/>
  <c r="BH471"/>
  <c r="BG471"/>
  <c r="BF471"/>
  <c r="T471"/>
  <c r="T470"/>
  <c r="R471"/>
  <c r="R470"/>
  <c r="P471"/>
  <c r="P470"/>
  <c r="BI469"/>
  <c r="BH469"/>
  <c r="BG469"/>
  <c r="BF469"/>
  <c r="T469"/>
  <c r="R469"/>
  <c r="P469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60"/>
  <c r="BH460"/>
  <c r="BG460"/>
  <c r="BF460"/>
  <c r="T460"/>
  <c r="R460"/>
  <c r="P460"/>
  <c r="BI458"/>
  <c r="BH458"/>
  <c r="BG458"/>
  <c r="BF458"/>
  <c r="T458"/>
  <c r="R458"/>
  <c r="P458"/>
  <c r="BI455"/>
  <c r="BH455"/>
  <c r="BG455"/>
  <c r="BF455"/>
  <c r="T455"/>
  <c r="R455"/>
  <c r="P455"/>
  <c r="BI450"/>
  <c r="BH450"/>
  <c r="BG450"/>
  <c r="BF450"/>
  <c r="T450"/>
  <c r="T449"/>
  <c r="R450"/>
  <c r="R449"/>
  <c r="P450"/>
  <c r="P449"/>
  <c r="BI448"/>
  <c r="BH448"/>
  <c r="BG448"/>
  <c r="BF448"/>
  <c r="T448"/>
  <c r="R448"/>
  <c r="P448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37"/>
  <c r="BH437"/>
  <c r="BG437"/>
  <c r="BF437"/>
  <c r="T437"/>
  <c r="R437"/>
  <c r="P437"/>
  <c r="BI432"/>
  <c r="BH432"/>
  <c r="BG432"/>
  <c r="BF432"/>
  <c r="T432"/>
  <c r="R432"/>
  <c r="P432"/>
  <c r="BI428"/>
  <c r="BH428"/>
  <c r="BG428"/>
  <c r="BF428"/>
  <c r="T428"/>
  <c r="R428"/>
  <c r="P428"/>
  <c r="BI426"/>
  <c r="BH426"/>
  <c r="BG426"/>
  <c r="BF426"/>
  <c r="T426"/>
  <c r="R426"/>
  <c r="P426"/>
  <c r="BI420"/>
  <c r="BH420"/>
  <c r="BG420"/>
  <c r="BF420"/>
  <c r="T420"/>
  <c r="R420"/>
  <c r="P420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8"/>
  <c r="BH408"/>
  <c r="BG408"/>
  <c r="BF408"/>
  <c r="T408"/>
  <c r="R408"/>
  <c r="P408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3"/>
  <c r="BH373"/>
  <c r="BG373"/>
  <c r="BF373"/>
  <c r="T373"/>
  <c r="R373"/>
  <c r="P373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5"/>
  <c r="BH355"/>
  <c r="BG355"/>
  <c r="BF355"/>
  <c r="T355"/>
  <c r="R355"/>
  <c r="P355"/>
  <c r="BI353"/>
  <c r="BH353"/>
  <c r="BG353"/>
  <c r="BF353"/>
  <c r="T353"/>
  <c r="R353"/>
  <c r="P353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38"/>
  <c r="BH338"/>
  <c r="BG338"/>
  <c r="BF338"/>
  <c r="T338"/>
  <c r="R338"/>
  <c r="P338"/>
  <c r="BI332"/>
  <c r="BH332"/>
  <c r="BG332"/>
  <c r="BF332"/>
  <c r="T332"/>
  <c r="R332"/>
  <c r="P332"/>
  <c r="BI329"/>
  <c r="BH329"/>
  <c r="BG329"/>
  <c r="BF329"/>
  <c r="T329"/>
  <c r="R329"/>
  <c r="P329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18"/>
  <c r="BH318"/>
  <c r="BG318"/>
  <c r="BF318"/>
  <c r="T318"/>
  <c r="T317"/>
  <c r="R318"/>
  <c r="R317"/>
  <c r="P318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T257"/>
  <c r="R258"/>
  <c r="R257"/>
  <c r="P258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T238"/>
  <c r="R239"/>
  <c r="R238"/>
  <c r="P239"/>
  <c r="P238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J103"/>
  <c r="J102"/>
  <c r="F102"/>
  <c r="F100"/>
  <c r="E98"/>
  <c r="J55"/>
  <c r="J54"/>
  <c r="F54"/>
  <c r="F52"/>
  <c r="E50"/>
  <c r="J18"/>
  <c r="E18"/>
  <c r="F55"/>
  <c r="J17"/>
  <c r="J12"/>
  <c r="J52"/>
  <c r="E7"/>
  <c r="E96"/>
  <c i="2" r="J37"/>
  <c r="J36"/>
  <c i="1" r="AY55"/>
  <c i="2" r="J35"/>
  <c i="1" r="AX55"/>
  <c i="2" r="BI731"/>
  <c r="BH731"/>
  <c r="BG731"/>
  <c r="BF731"/>
  <c r="T731"/>
  <c r="R731"/>
  <c r="P731"/>
  <c r="BI730"/>
  <c r="BH730"/>
  <c r="BG730"/>
  <c r="BF730"/>
  <c r="T730"/>
  <c r="R730"/>
  <c r="P730"/>
  <c r="BI729"/>
  <c r="BH729"/>
  <c r="BG729"/>
  <c r="BF729"/>
  <c r="T729"/>
  <c r="R729"/>
  <c r="P729"/>
  <c r="BI727"/>
  <c r="BH727"/>
  <c r="BG727"/>
  <c r="BF727"/>
  <c r="T727"/>
  <c r="R727"/>
  <c r="P727"/>
  <c r="BI726"/>
  <c r="BH726"/>
  <c r="BG726"/>
  <c r="BF726"/>
  <c r="T726"/>
  <c r="R726"/>
  <c r="P726"/>
  <c r="BI725"/>
  <c r="BH725"/>
  <c r="BG725"/>
  <c r="BF725"/>
  <c r="T725"/>
  <c r="R725"/>
  <c r="P725"/>
  <c r="BI713"/>
  <c r="BH713"/>
  <c r="BG713"/>
  <c r="BF713"/>
  <c r="T713"/>
  <c r="R713"/>
  <c r="P713"/>
  <c r="BI708"/>
  <c r="BH708"/>
  <c r="BG708"/>
  <c r="BF708"/>
  <c r="T708"/>
  <c r="R708"/>
  <c r="P708"/>
  <c r="BI700"/>
  <c r="BH700"/>
  <c r="BG700"/>
  <c r="BF700"/>
  <c r="T700"/>
  <c r="R700"/>
  <c r="P700"/>
  <c r="BI698"/>
  <c r="BH698"/>
  <c r="BG698"/>
  <c r="BF698"/>
  <c r="T698"/>
  <c r="R698"/>
  <c r="P698"/>
  <c r="BI693"/>
  <c r="BH693"/>
  <c r="BG693"/>
  <c r="BF693"/>
  <c r="T693"/>
  <c r="R693"/>
  <c r="P693"/>
  <c r="BI691"/>
  <c r="BH691"/>
  <c r="BG691"/>
  <c r="BF691"/>
  <c r="T691"/>
  <c r="R691"/>
  <c r="P691"/>
  <c r="BI687"/>
  <c r="BH687"/>
  <c r="BG687"/>
  <c r="BF687"/>
  <c r="T687"/>
  <c r="R687"/>
  <c r="P687"/>
  <c r="BI682"/>
  <c r="BH682"/>
  <c r="BG682"/>
  <c r="BF682"/>
  <c r="T682"/>
  <c r="R682"/>
  <c r="P682"/>
  <c r="BI678"/>
  <c r="BH678"/>
  <c r="BG678"/>
  <c r="BF678"/>
  <c r="T678"/>
  <c r="R678"/>
  <c r="P678"/>
  <c r="BI670"/>
  <c r="BH670"/>
  <c r="BG670"/>
  <c r="BF670"/>
  <c r="T670"/>
  <c r="R670"/>
  <c r="P670"/>
  <c r="BI669"/>
  <c r="BH669"/>
  <c r="BG669"/>
  <c r="BF669"/>
  <c r="T669"/>
  <c r="R669"/>
  <c r="P669"/>
  <c r="BI666"/>
  <c r="BH666"/>
  <c r="BG666"/>
  <c r="BF666"/>
  <c r="T666"/>
  <c r="R666"/>
  <c r="P666"/>
  <c r="BI661"/>
  <c r="BH661"/>
  <c r="BG661"/>
  <c r="BF661"/>
  <c r="T661"/>
  <c r="R661"/>
  <c r="P661"/>
  <c r="BI656"/>
  <c r="BH656"/>
  <c r="BG656"/>
  <c r="BF656"/>
  <c r="T656"/>
  <c r="R656"/>
  <c r="P656"/>
  <c r="BI654"/>
  <c r="BH654"/>
  <c r="BG654"/>
  <c r="BF654"/>
  <c r="T654"/>
  <c r="R654"/>
  <c r="P654"/>
  <c r="BI649"/>
  <c r="BH649"/>
  <c r="BG649"/>
  <c r="BF649"/>
  <c r="T649"/>
  <c r="R649"/>
  <c r="P649"/>
  <c r="BI644"/>
  <c r="BH644"/>
  <c r="BG644"/>
  <c r="BF644"/>
  <c r="T644"/>
  <c r="R644"/>
  <c r="P644"/>
  <c r="BI639"/>
  <c r="BH639"/>
  <c r="BG639"/>
  <c r="BF639"/>
  <c r="T639"/>
  <c r="R639"/>
  <c r="P639"/>
  <c r="BI637"/>
  <c r="BH637"/>
  <c r="BG637"/>
  <c r="BF637"/>
  <c r="T637"/>
  <c r="R637"/>
  <c r="P637"/>
  <c r="BI632"/>
  <c r="BH632"/>
  <c r="BG632"/>
  <c r="BF632"/>
  <c r="T632"/>
  <c r="R632"/>
  <c r="P632"/>
  <c r="BI628"/>
  <c r="BH628"/>
  <c r="BG628"/>
  <c r="BF628"/>
  <c r="T628"/>
  <c r="R628"/>
  <c r="P628"/>
  <c r="BI626"/>
  <c r="BH626"/>
  <c r="BG626"/>
  <c r="BF626"/>
  <c r="T626"/>
  <c r="R626"/>
  <c r="P626"/>
  <c r="BI621"/>
  <c r="BH621"/>
  <c r="BG621"/>
  <c r="BF621"/>
  <c r="T621"/>
  <c r="R621"/>
  <c r="P621"/>
  <c r="BI619"/>
  <c r="BH619"/>
  <c r="BG619"/>
  <c r="BF619"/>
  <c r="T619"/>
  <c r="R619"/>
  <c r="P619"/>
  <c r="BI617"/>
  <c r="BH617"/>
  <c r="BG617"/>
  <c r="BF617"/>
  <c r="T617"/>
  <c r="R617"/>
  <c r="P617"/>
  <c r="BI616"/>
  <c r="BH616"/>
  <c r="BG616"/>
  <c r="BF616"/>
  <c r="T616"/>
  <c r="R616"/>
  <c r="P616"/>
  <c r="BI614"/>
  <c r="BH614"/>
  <c r="BG614"/>
  <c r="BF614"/>
  <c r="T614"/>
  <c r="R614"/>
  <c r="P614"/>
  <c r="BI613"/>
  <c r="BH613"/>
  <c r="BG613"/>
  <c r="BF613"/>
  <c r="T613"/>
  <c r="R613"/>
  <c r="P613"/>
  <c r="BI609"/>
  <c r="BH609"/>
  <c r="BG609"/>
  <c r="BF609"/>
  <c r="T609"/>
  <c r="R609"/>
  <c r="P609"/>
  <c r="BI608"/>
  <c r="BH608"/>
  <c r="BG608"/>
  <c r="BF608"/>
  <c r="T608"/>
  <c r="R608"/>
  <c r="P608"/>
  <c r="BI607"/>
  <c r="BH607"/>
  <c r="BG607"/>
  <c r="BF607"/>
  <c r="T607"/>
  <c r="R607"/>
  <c r="P607"/>
  <c r="BI603"/>
  <c r="BH603"/>
  <c r="BG603"/>
  <c r="BF603"/>
  <c r="T603"/>
  <c r="R603"/>
  <c r="P603"/>
  <c r="BI601"/>
  <c r="BH601"/>
  <c r="BG601"/>
  <c r="BF601"/>
  <c r="T601"/>
  <c r="R601"/>
  <c r="P601"/>
  <c r="BI598"/>
  <c r="BH598"/>
  <c r="BG598"/>
  <c r="BF598"/>
  <c r="T598"/>
  <c r="R598"/>
  <c r="P598"/>
  <c r="BI591"/>
  <c r="BH591"/>
  <c r="BG591"/>
  <c r="BF591"/>
  <c r="T591"/>
  <c r="R591"/>
  <c r="P591"/>
  <c r="BI587"/>
  <c r="BH587"/>
  <c r="BG587"/>
  <c r="BF587"/>
  <c r="T587"/>
  <c r="R587"/>
  <c r="P587"/>
  <c r="BI585"/>
  <c r="BH585"/>
  <c r="BG585"/>
  <c r="BF585"/>
  <c r="T585"/>
  <c r="R585"/>
  <c r="P585"/>
  <c r="BI579"/>
  <c r="BH579"/>
  <c r="BG579"/>
  <c r="BF579"/>
  <c r="T579"/>
  <c r="R579"/>
  <c r="P579"/>
  <c r="BI573"/>
  <c r="BH573"/>
  <c r="BG573"/>
  <c r="BF573"/>
  <c r="T573"/>
  <c r="R573"/>
  <c r="P573"/>
  <c r="BI571"/>
  <c r="BH571"/>
  <c r="BG571"/>
  <c r="BF571"/>
  <c r="T571"/>
  <c r="R571"/>
  <c r="P571"/>
  <c r="BI569"/>
  <c r="BH569"/>
  <c r="BG569"/>
  <c r="BF569"/>
  <c r="T569"/>
  <c r="R569"/>
  <c r="P569"/>
  <c r="BI567"/>
  <c r="BH567"/>
  <c r="BG567"/>
  <c r="BF567"/>
  <c r="T567"/>
  <c r="R567"/>
  <c r="P567"/>
  <c r="BI565"/>
  <c r="BH565"/>
  <c r="BG565"/>
  <c r="BF565"/>
  <c r="T565"/>
  <c r="R565"/>
  <c r="P565"/>
  <c r="BI563"/>
  <c r="BH563"/>
  <c r="BG563"/>
  <c r="BF563"/>
  <c r="T563"/>
  <c r="R563"/>
  <c r="P563"/>
  <c r="BI561"/>
  <c r="BH561"/>
  <c r="BG561"/>
  <c r="BF561"/>
  <c r="T561"/>
  <c r="R561"/>
  <c r="P561"/>
  <c r="BI559"/>
  <c r="BH559"/>
  <c r="BG559"/>
  <c r="BF559"/>
  <c r="T559"/>
  <c r="R559"/>
  <c r="P559"/>
  <c r="BI557"/>
  <c r="BH557"/>
  <c r="BG557"/>
  <c r="BF557"/>
  <c r="T557"/>
  <c r="R557"/>
  <c r="P557"/>
  <c r="BI552"/>
  <c r="BH552"/>
  <c r="BG552"/>
  <c r="BF552"/>
  <c r="T552"/>
  <c r="R552"/>
  <c r="P552"/>
  <c r="BI547"/>
  <c r="BH547"/>
  <c r="BG547"/>
  <c r="BF547"/>
  <c r="T547"/>
  <c r="R547"/>
  <c r="P547"/>
  <c r="BI545"/>
  <c r="BH545"/>
  <c r="BG545"/>
  <c r="BF545"/>
  <c r="T545"/>
  <c r="R545"/>
  <c r="P545"/>
  <c r="BI541"/>
  <c r="BH541"/>
  <c r="BG541"/>
  <c r="BF541"/>
  <c r="T541"/>
  <c r="R541"/>
  <c r="P541"/>
  <c r="BI536"/>
  <c r="BH536"/>
  <c r="BG536"/>
  <c r="BF536"/>
  <c r="T536"/>
  <c r="R536"/>
  <c r="P536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7"/>
  <c r="BH527"/>
  <c r="BG527"/>
  <c r="BF527"/>
  <c r="T527"/>
  <c r="R527"/>
  <c r="P527"/>
  <c r="BI525"/>
  <c r="BH525"/>
  <c r="BG525"/>
  <c r="BF525"/>
  <c r="T525"/>
  <c r="R525"/>
  <c r="P525"/>
  <c r="BI523"/>
  <c r="BH523"/>
  <c r="BG523"/>
  <c r="BF523"/>
  <c r="T523"/>
  <c r="R523"/>
  <c r="P523"/>
  <c r="BI520"/>
  <c r="BH520"/>
  <c r="BG520"/>
  <c r="BF520"/>
  <c r="T520"/>
  <c r="R520"/>
  <c r="P520"/>
  <c r="BI518"/>
  <c r="BH518"/>
  <c r="BG518"/>
  <c r="BF518"/>
  <c r="T518"/>
  <c r="R518"/>
  <c r="P518"/>
  <c r="BI516"/>
  <c r="BH516"/>
  <c r="BG516"/>
  <c r="BF516"/>
  <c r="T516"/>
  <c r="R516"/>
  <c r="P516"/>
  <c r="BI513"/>
  <c r="BH513"/>
  <c r="BG513"/>
  <c r="BF513"/>
  <c r="T513"/>
  <c r="R513"/>
  <c r="P513"/>
  <c r="BI511"/>
  <c r="BH511"/>
  <c r="BG511"/>
  <c r="BF511"/>
  <c r="T511"/>
  <c r="R511"/>
  <c r="P511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2"/>
  <c r="BH502"/>
  <c r="BG502"/>
  <c r="BF502"/>
  <c r="T502"/>
  <c r="R502"/>
  <c r="P502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7"/>
  <c r="BH487"/>
  <c r="BG487"/>
  <c r="BF487"/>
  <c r="T487"/>
  <c r="R487"/>
  <c r="P487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6"/>
  <c r="BH466"/>
  <c r="BG466"/>
  <c r="BF466"/>
  <c r="T466"/>
  <c r="R466"/>
  <c r="P466"/>
  <c r="BI464"/>
  <c r="BH464"/>
  <c r="BG464"/>
  <c r="BF464"/>
  <c r="T464"/>
  <c r="R464"/>
  <c r="P464"/>
  <c r="BI461"/>
  <c r="BH461"/>
  <c r="BG461"/>
  <c r="BF461"/>
  <c r="T461"/>
  <c r="T460"/>
  <c r="R461"/>
  <c r="R460"/>
  <c r="P461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30"/>
  <c r="BH430"/>
  <c r="BG430"/>
  <c r="BF430"/>
  <c r="T430"/>
  <c r="R430"/>
  <c r="P430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9"/>
  <c r="BH409"/>
  <c r="BG409"/>
  <c r="BF409"/>
  <c r="T409"/>
  <c r="R409"/>
  <c r="P409"/>
  <c r="BI406"/>
  <c r="BH406"/>
  <c r="BG406"/>
  <c r="BF406"/>
  <c r="T406"/>
  <c r="R406"/>
  <c r="P406"/>
  <c r="BI402"/>
  <c r="BH402"/>
  <c r="BG402"/>
  <c r="BF402"/>
  <c r="T402"/>
  <c r="R402"/>
  <c r="P402"/>
  <c r="BI400"/>
  <c r="BH400"/>
  <c r="BG400"/>
  <c r="BF400"/>
  <c r="T400"/>
  <c r="R400"/>
  <c r="P400"/>
  <c r="BI396"/>
  <c r="BH396"/>
  <c r="BG396"/>
  <c r="BF396"/>
  <c r="T396"/>
  <c r="R396"/>
  <c r="P396"/>
  <c r="BI395"/>
  <c r="BH395"/>
  <c r="BG395"/>
  <c r="BF395"/>
  <c r="T395"/>
  <c r="R395"/>
  <c r="P395"/>
  <c r="BI390"/>
  <c r="BH390"/>
  <c r="BG390"/>
  <c r="BF390"/>
  <c r="T390"/>
  <c r="R390"/>
  <c r="P390"/>
  <c r="BI386"/>
  <c r="BH386"/>
  <c r="BG386"/>
  <c r="BF386"/>
  <c r="T386"/>
  <c r="R386"/>
  <c r="P386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6"/>
  <c r="BH376"/>
  <c r="BG376"/>
  <c r="BF376"/>
  <c r="T376"/>
  <c r="R376"/>
  <c r="P376"/>
  <c r="BI375"/>
  <c r="BH375"/>
  <c r="BG375"/>
  <c r="BF375"/>
  <c r="T375"/>
  <c r="R375"/>
  <c r="P375"/>
  <c r="BI370"/>
  <c r="BH370"/>
  <c r="BG370"/>
  <c r="BF370"/>
  <c r="T370"/>
  <c r="R370"/>
  <c r="P370"/>
  <c r="BI365"/>
  <c r="BH365"/>
  <c r="BG365"/>
  <c r="BF365"/>
  <c r="T365"/>
  <c r="R365"/>
  <c r="P365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0"/>
  <c r="BH350"/>
  <c r="BG350"/>
  <c r="BF350"/>
  <c r="T350"/>
  <c r="R350"/>
  <c r="P350"/>
  <c r="BI345"/>
  <c r="BH345"/>
  <c r="BG345"/>
  <c r="BF345"/>
  <c r="T345"/>
  <c r="R345"/>
  <c r="P345"/>
  <c r="BI343"/>
  <c r="BH343"/>
  <c r="BG343"/>
  <c r="BF343"/>
  <c r="T343"/>
  <c r="R343"/>
  <c r="P343"/>
  <c r="BI339"/>
  <c r="BH339"/>
  <c r="BG339"/>
  <c r="BF339"/>
  <c r="T339"/>
  <c r="R339"/>
  <c r="P339"/>
  <c r="BI337"/>
  <c r="BH337"/>
  <c r="BG337"/>
  <c r="BF337"/>
  <c r="T337"/>
  <c r="R337"/>
  <c r="P337"/>
  <c r="BI333"/>
  <c r="BH333"/>
  <c r="BG333"/>
  <c r="BF333"/>
  <c r="T333"/>
  <c r="R333"/>
  <c r="P333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4"/>
  <c r="BH324"/>
  <c r="BG324"/>
  <c r="BF324"/>
  <c r="T324"/>
  <c r="R324"/>
  <c r="P324"/>
  <c r="BI323"/>
  <c r="BH323"/>
  <c r="BG323"/>
  <c r="BF323"/>
  <c r="T323"/>
  <c r="R323"/>
  <c r="P323"/>
  <c r="BI317"/>
  <c r="BH317"/>
  <c r="BG317"/>
  <c r="BF317"/>
  <c r="T317"/>
  <c r="R317"/>
  <c r="P317"/>
  <c r="BI311"/>
  <c r="BH311"/>
  <c r="BG311"/>
  <c r="BF311"/>
  <c r="T311"/>
  <c r="R311"/>
  <c r="P311"/>
  <c r="BI305"/>
  <c r="BH305"/>
  <c r="BG305"/>
  <c r="BF305"/>
  <c r="T305"/>
  <c r="R305"/>
  <c r="P305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T253"/>
  <c r="R254"/>
  <c r="R253"/>
  <c r="P254"/>
  <c r="P253"/>
  <c r="BI251"/>
  <c r="BH251"/>
  <c r="BG251"/>
  <c r="BF251"/>
  <c r="T251"/>
  <c r="R251"/>
  <c r="P251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4"/>
  <c r="BH204"/>
  <c r="BG204"/>
  <c r="BF204"/>
  <c r="T204"/>
  <c r="R204"/>
  <c r="P204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5"/>
  <c r="BH185"/>
  <c r="BG185"/>
  <c r="BF185"/>
  <c r="T185"/>
  <c r="R185"/>
  <c r="P185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R143"/>
  <c r="P143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J103"/>
  <c r="J102"/>
  <c r="F102"/>
  <c r="F100"/>
  <c r="E98"/>
  <c r="J55"/>
  <c r="J54"/>
  <c r="F54"/>
  <c r="F52"/>
  <c r="E50"/>
  <c r="J18"/>
  <c r="E18"/>
  <c r="F103"/>
  <c r="J17"/>
  <c r="J12"/>
  <c r="J100"/>
  <c r="E7"/>
  <c r="E96"/>
  <c i="1" r="L50"/>
  <c r="AM50"/>
  <c r="AM49"/>
  <c r="L49"/>
  <c r="AM47"/>
  <c r="L47"/>
  <c r="L45"/>
  <c r="L44"/>
  <c i="4" r="J100"/>
  <c i="3" r="BK420"/>
  <c r="BK394"/>
  <c r="BK322"/>
  <c r="BK276"/>
  <c r="BK242"/>
  <c r="BK213"/>
  <c r="BK171"/>
  <c r="J123"/>
  <c i="2" r="BK727"/>
  <c r="BK656"/>
  <c r="BK621"/>
  <c r="J591"/>
  <c r="J533"/>
  <c r="BK520"/>
  <c r="J474"/>
  <c r="J444"/>
  <c r="BK414"/>
  <c r="BK359"/>
  <c r="BK324"/>
  <c r="BK268"/>
  <c r="J197"/>
  <c r="BK125"/>
  <c i="3" r="BK347"/>
  <c r="BK318"/>
  <c r="BK269"/>
  <c r="J244"/>
  <c r="BK161"/>
  <c r="J126"/>
  <c i="2" r="BK569"/>
  <c r="J511"/>
  <c r="J452"/>
  <c r="J420"/>
  <c r="J380"/>
  <c r="BK299"/>
  <c r="BK224"/>
  <c r="J193"/>
  <c i="3" r="J437"/>
  <c r="BK311"/>
  <c i="2" r="BK444"/>
  <c r="J381"/>
  <c r="BK323"/>
  <c r="J240"/>
  <c r="BK165"/>
  <c i="3" r="BK469"/>
  <c r="BK419"/>
  <c r="BK384"/>
  <c r="J315"/>
  <c r="BK263"/>
  <c r="BK232"/>
  <c r="J188"/>
  <c i="2" r="J727"/>
  <c r="J628"/>
  <c r="J513"/>
  <c r="BK464"/>
  <c r="J427"/>
  <c r="BK339"/>
  <c r="BK272"/>
  <c r="J231"/>
  <c r="BK153"/>
  <c i="4" r="BK106"/>
  <c i="3" r="J417"/>
  <c r="J392"/>
  <c r="J353"/>
  <c r="BK299"/>
  <c r="J255"/>
  <c r="J222"/>
  <c r="BK158"/>
  <c i="2" r="J730"/>
  <c r="BK691"/>
  <c r="J603"/>
  <c r="BK511"/>
  <c r="BK466"/>
  <c r="BK419"/>
  <c r="J328"/>
  <c r="J264"/>
  <c r="J233"/>
  <c r="J127"/>
  <c i="4" r="J102"/>
  <c i="3" r="BK405"/>
  <c r="BK338"/>
  <c r="J299"/>
  <c r="BK219"/>
  <c r="J183"/>
  <c i="2" r="BK670"/>
  <c r="J569"/>
  <c r="J516"/>
  <c r="BK449"/>
  <c r="BK400"/>
  <c r="J375"/>
  <c r="J242"/>
  <c r="J191"/>
  <c r="BK151"/>
  <c r="J111"/>
  <c i="3" r="BK417"/>
  <c r="BK397"/>
  <c r="BK360"/>
  <c r="J462"/>
  <c r="J400"/>
  <c r="J311"/>
  <c r="J261"/>
  <c r="J217"/>
  <c r="BK188"/>
  <c r="J136"/>
  <c i="2" r="BK726"/>
  <c r="BK637"/>
  <c r="J609"/>
  <c r="BK565"/>
  <c r="J536"/>
  <c r="BK506"/>
  <c r="BK455"/>
  <c r="J425"/>
  <c r="BK358"/>
  <c r="J257"/>
  <c r="J175"/>
  <c r="J136"/>
  <c i="4" r="BK108"/>
  <c i="3" r="J444"/>
  <c r="J396"/>
  <c r="BK303"/>
  <c r="BK253"/>
  <c r="J231"/>
  <c r="J186"/>
  <c r="BK146"/>
  <c i="2" r="BK730"/>
  <c r="BK687"/>
  <c r="BK628"/>
  <c r="BK607"/>
  <c r="J545"/>
  <c r="J523"/>
  <c r="J491"/>
  <c r="BK441"/>
  <c r="BK409"/>
  <c r="BK345"/>
  <c r="BK297"/>
  <c r="BK226"/>
  <c r="BK161"/>
  <c i="3" r="J368"/>
  <c r="BK325"/>
  <c r="BK286"/>
  <c r="J247"/>
  <c r="BK165"/>
  <c i="2" r="BK609"/>
  <c r="BK557"/>
  <c r="BK497"/>
  <c r="BK429"/>
  <c r="BK382"/>
  <c r="BK326"/>
  <c r="BK233"/>
  <c r="BK195"/>
  <c r="J123"/>
  <c i="3" r="J386"/>
  <c i="2" r="BK454"/>
  <c r="J432"/>
  <c r="J305"/>
  <c r="BK242"/>
  <c r="J199"/>
  <c r="BK149"/>
  <c i="4" r="J94"/>
  <c i="3" r="J445"/>
  <c r="BK381"/>
  <c r="BK313"/>
  <c r="J269"/>
  <c r="J237"/>
  <c r="BK190"/>
  <c i="2" r="J725"/>
  <c r="J626"/>
  <c r="BK504"/>
  <c r="J456"/>
  <c r="J395"/>
  <c r="BK327"/>
  <c r="BK254"/>
  <c r="BK189"/>
  <c r="BK121"/>
  <c i="3" r="BK445"/>
  <c r="J407"/>
  <c r="BK379"/>
  <c r="J332"/>
  <c r="BK283"/>
  <c r="J229"/>
  <c r="BK183"/>
  <c r="J138"/>
  <c i="2" r="BK698"/>
  <c r="BK626"/>
  <c r="J530"/>
  <c r="J472"/>
  <c r="BK432"/>
  <c r="J376"/>
  <c r="J273"/>
  <c r="J235"/>
  <c r="BK136"/>
  <c i="4" r="BK97"/>
  <c i="3" r="BK437"/>
  <c r="BK366"/>
  <c r="BK297"/>
  <c r="BK203"/>
  <c r="BK156"/>
  <c i="2" r="BK644"/>
  <c r="BK552"/>
  <c r="BK491"/>
  <c r="J450"/>
  <c r="BK396"/>
  <c r="J360"/>
  <c r="J254"/>
  <c r="J172"/>
  <c r="J117"/>
  <c i="3" r="BK411"/>
  <c r="J364"/>
  <c r="J469"/>
  <c r="BK428"/>
  <c r="J326"/>
  <c r="BK267"/>
  <c r="BK227"/>
  <c r="J177"/>
  <c r="BK126"/>
  <c i="2" r="BK725"/>
  <c r="J621"/>
  <c r="J573"/>
  <c r="BK516"/>
  <c r="J466"/>
  <c r="BK434"/>
  <c r="J370"/>
  <c r="BK305"/>
  <c r="BK244"/>
  <c r="J161"/>
  <c i="3" r="J460"/>
  <c r="J450"/>
  <c r="J401"/>
  <c r="J377"/>
  <c r="BK301"/>
  <c r="BK247"/>
  <c r="J232"/>
  <c r="BK208"/>
  <c r="BK166"/>
  <c r="BK116"/>
  <c i="2" r="J726"/>
  <c r="J666"/>
  <c r="J637"/>
  <c r="BK608"/>
  <c r="BK561"/>
  <c r="BK527"/>
  <c r="J518"/>
  <c r="BK458"/>
  <c r="BK436"/>
  <c r="BK390"/>
  <c r="J354"/>
  <c r="BK278"/>
  <c r="J212"/>
  <c r="J151"/>
  <c i="3" r="J366"/>
  <c r="BK326"/>
  <c r="BK295"/>
  <c r="J253"/>
  <c r="J209"/>
  <c r="J173"/>
  <c r="J109"/>
  <c i="2" r="J571"/>
  <c r="J534"/>
  <c r="BK470"/>
  <c r="BK427"/>
  <c r="J396"/>
  <c r="J356"/>
  <c r="BK276"/>
  <c r="J204"/>
  <c r="J165"/>
  <c i="3" r="J458"/>
  <c r="BK355"/>
  <c r="BK309"/>
  <c i="2" r="BK425"/>
  <c r="J358"/>
  <c r="J327"/>
  <c r="BK264"/>
  <c r="J189"/>
  <c r="J109"/>
  <c i="3" r="J448"/>
  <c r="J397"/>
  <c r="BK373"/>
  <c r="J286"/>
  <c r="J242"/>
  <c r="J225"/>
  <c r="BK139"/>
  <c i="2" r="J656"/>
  <c r="J520"/>
  <c r="BK487"/>
  <c r="J434"/>
  <c r="J326"/>
  <c r="J246"/>
  <c r="J147"/>
  <c i="4" r="J104"/>
  <c i="3" r="J420"/>
  <c r="BK398"/>
  <c r="J355"/>
  <c r="J290"/>
  <c r="BK237"/>
  <c r="J203"/>
  <c r="BK142"/>
  <c i="2" r="J729"/>
  <c r="BK682"/>
  <c r="J598"/>
  <c r="J506"/>
  <c r="BK448"/>
  <c r="J412"/>
  <c r="J323"/>
  <c r="BK251"/>
  <c r="BK169"/>
  <c i="4" r="J109"/>
  <c i="3" r="BK455"/>
  <c r="J394"/>
  <c r="J327"/>
  <c r="BK292"/>
  <c r="J202"/>
  <c r="J110"/>
  <c i="2" r="J579"/>
  <c r="J532"/>
  <c r="J481"/>
  <c r="BK430"/>
  <c r="J390"/>
  <c r="J324"/>
  <c r="J276"/>
  <c r="BK193"/>
  <c r="BK159"/>
  <c i="3" r="BK466"/>
  <c r="BK396"/>
  <c r="J345"/>
  <c r="J455"/>
  <c r="J382"/>
  <c r="BK281"/>
  <c r="BK258"/>
  <c r="BK202"/>
  <c r="J161"/>
  <c r="BK111"/>
  <c i="2" r="BK639"/>
  <c r="J607"/>
  <c r="BK547"/>
  <c r="J508"/>
  <c r="J464"/>
  <c r="J429"/>
  <c r="J359"/>
  <c r="J296"/>
  <c r="BK222"/>
  <c r="BK163"/>
  <c r="BK113"/>
  <c i="3" r="BK471"/>
  <c r="J426"/>
  <c r="BK353"/>
  <c r="BK290"/>
  <c r="BK245"/>
  <c r="BK222"/>
  <c r="J169"/>
  <c r="J132"/>
  <c i="2" r="BK729"/>
  <c r="J700"/>
  <c r="J644"/>
  <c r="J619"/>
  <c r="BK567"/>
  <c r="BK534"/>
  <c r="BK509"/>
  <c r="BK456"/>
  <c r="J424"/>
  <c r="BK365"/>
  <c r="BK317"/>
  <c r="J251"/>
  <c r="BK147"/>
  <c i="3" r="J360"/>
  <c r="J323"/>
  <c r="J283"/>
  <c r="J251"/>
  <c r="J190"/>
  <c r="J142"/>
  <c i="2" r="BK591"/>
  <c r="BK530"/>
  <c r="J458"/>
  <c r="BK412"/>
  <c r="J329"/>
  <c r="J268"/>
  <c r="BK197"/>
  <c r="BK143"/>
  <c i="3" r="BK370"/>
  <c i="2" r="BK461"/>
  <c r="J436"/>
  <c r="J379"/>
  <c r="BK296"/>
  <c r="BK231"/>
  <c r="J132"/>
  <c i="4" r="BK88"/>
  <c i="3" r="BK426"/>
  <c r="BK392"/>
  <c r="J347"/>
  <c r="J297"/>
  <c r="BK264"/>
  <c r="BK215"/>
  <c r="J166"/>
  <c i="2" r="BK713"/>
  <c r="BK559"/>
  <c r="BK502"/>
  <c r="BK452"/>
  <c r="BK354"/>
  <c r="J287"/>
  <c r="J237"/>
  <c r="BK155"/>
  <c i="4" r="BK100"/>
  <c i="3" r="BK399"/>
  <c r="BK368"/>
  <c r="J295"/>
  <c r="BK244"/>
  <c r="J219"/>
  <c r="J151"/>
  <c i="2" r="J708"/>
  <c r="J654"/>
  <c r="J601"/>
  <c r="J527"/>
  <c r="J480"/>
  <c r="J439"/>
  <c r="J331"/>
  <c r="J262"/>
  <c r="BK199"/>
  <c i="4" r="J106"/>
  <c i="3" r="BK464"/>
  <c r="BK401"/>
  <c r="BK323"/>
  <c r="J260"/>
  <c r="J171"/>
  <c i="2" r="BK669"/>
  <c r="J567"/>
  <c r="BK513"/>
  <c r="J470"/>
  <c r="BK424"/>
  <c r="BK381"/>
  <c r="BK295"/>
  <c r="BK204"/>
  <c r="BK177"/>
  <c r="BK123"/>
  <c i="3" r="J428"/>
  <c r="J398"/>
  <c i="4" r="BK109"/>
  <c i="3" r="BK403"/>
  <c r="BK345"/>
  <c r="BK255"/>
  <c r="J208"/>
  <c r="BK173"/>
  <c r="J146"/>
  <c i="2" r="J713"/>
  <c r="BK649"/>
  <c r="BK603"/>
  <c r="J557"/>
  <c r="BK507"/>
  <c r="J461"/>
  <c r="J419"/>
  <c r="J350"/>
  <c r="BK294"/>
  <c r="BK237"/>
  <c r="J169"/>
  <c r="BK395"/>
  <c r="J311"/>
  <c r="J220"/>
  <c r="J143"/>
  <c i="3" r="BK329"/>
  <c r="J288"/>
  <c r="BK260"/>
  <c r="BK194"/>
  <c r="J158"/>
  <c i="2" r="BK632"/>
  <c r="BK563"/>
  <c r="BK505"/>
  <c r="J447"/>
  <c r="BK418"/>
  <c r="J365"/>
  <c r="J291"/>
  <c r="BK216"/>
  <c r="BK175"/>
  <c i="3" r="J446"/>
  <c r="BK349"/>
  <c i="2" r="BK459"/>
  <c r="J410"/>
  <c r="J345"/>
  <c r="J278"/>
  <c r="J216"/>
  <c r="BK162"/>
  <c i="3" r="J471"/>
  <c r="J403"/>
  <c r="J379"/>
  <c r="J307"/>
  <c r="J267"/>
  <c r="BK235"/>
  <c r="BK177"/>
  <c i="2" r="J698"/>
  <c r="J525"/>
  <c r="BK495"/>
  <c r="BK445"/>
  <c r="BK337"/>
  <c r="BK241"/>
  <c r="J162"/>
  <c i="4" r="BK102"/>
  <c i="3" r="J413"/>
  <c r="J388"/>
  <c r="BK305"/>
  <c r="BK251"/>
  <c r="BK209"/>
  <c r="BK169"/>
  <c i="2" r="BK731"/>
  <c r="BK678"/>
  <c r="BK614"/>
  <c r="BK499"/>
  <c r="J459"/>
  <c r="J421"/>
  <c r="BK350"/>
  <c r="J283"/>
  <c r="J222"/>
  <c r="BK119"/>
  <c i="4" r="BK96"/>
  <c i="3" r="J415"/>
  <c r="J373"/>
  <c r="BK315"/>
  <c r="J233"/>
  <c r="J116"/>
  <c i="2" r="J587"/>
  <c r="J547"/>
  <c r="J502"/>
  <c r="J445"/>
  <c r="J409"/>
  <c r="J333"/>
  <c r="BK259"/>
  <c r="J195"/>
  <c r="J171"/>
  <c r="BK115"/>
  <c i="3" r="BK432"/>
  <c r="J384"/>
  <c i="4" r="J97"/>
  <c i="3" r="BK448"/>
  <c r="J399"/>
  <c r="BK288"/>
  <c r="J264"/>
  <c r="BK211"/>
  <c r="J167"/>
  <c r="BK120"/>
  <c i="2" r="J669"/>
  <c r="BK613"/>
  <c r="BK579"/>
  <c r="BK541"/>
  <c r="BK493"/>
  <c r="J443"/>
  <c r="BK406"/>
  <c r="BK328"/>
  <c r="BK262"/>
  <c r="BK180"/>
  <c r="J115"/>
  <c i="3" r="J464"/>
  <c r="J408"/>
  <c r="BK388"/>
  <c r="J305"/>
  <c r="J271"/>
  <c r="J235"/>
  <c r="J211"/>
  <c r="BK167"/>
  <c r="J111"/>
  <c i="2" r="BK708"/>
  <c r="BK654"/>
  <c r="J613"/>
  <c r="J565"/>
  <c r="BK525"/>
  <c r="J479"/>
  <c r="J437"/>
  <c r="BK402"/>
  <c r="J337"/>
  <c r="J293"/>
  <c r="BK191"/>
  <c r="BK132"/>
  <c i="3" r="J349"/>
  <c r="BK321"/>
  <c r="BK274"/>
  <c r="J215"/>
  <c r="BK151"/>
  <c i="2" r="J617"/>
  <c r="J559"/>
  <c r="J509"/>
  <c r="J430"/>
  <c r="J402"/>
  <c r="BK333"/>
  <c r="BK257"/>
  <c r="J208"/>
  <c r="J180"/>
  <c i="3" r="BK460"/>
  <c r="BK327"/>
  <c i="2" r="J449"/>
  <c r="J406"/>
  <c r="BK329"/>
  <c r="BK263"/>
  <c r="BK172"/>
  <c i="1" r="AS54"/>
  <c i="3" r="J281"/>
  <c r="J239"/>
  <c r="J198"/>
  <c r="BK154"/>
  <c i="2" r="J678"/>
  <c r="J608"/>
  <c r="BK508"/>
  <c r="BK457"/>
  <c r="J386"/>
  <c r="J297"/>
  <c r="BK220"/>
  <c r="BK117"/>
  <c i="3" r="J432"/>
  <c r="BK410"/>
  <c r="J387"/>
  <c r="J313"/>
  <c r="BK240"/>
  <c r="BK198"/>
  <c r="BK113"/>
  <c i="2" r="J649"/>
  <c r="BK533"/>
  <c r="BK481"/>
  <c r="J455"/>
  <c r="J330"/>
  <c r="BK246"/>
  <c r="J163"/>
  <c r="BK111"/>
  <c i="4" r="BK94"/>
  <c i="3" r="BK407"/>
  <c r="BK364"/>
  <c r="J309"/>
  <c r="BK192"/>
  <c i="2" r="J682"/>
  <c r="J616"/>
  <c r="J531"/>
  <c r="BK479"/>
  <c r="J441"/>
  <c r="BK386"/>
  <c r="J299"/>
  <c r="J241"/>
  <c r="J155"/>
  <c r="BK109"/>
  <c i="3" r="J405"/>
  <c r="BK369"/>
  <c i="4" r="BK92"/>
  <c i="3" r="BK444"/>
  <c r="J370"/>
  <c r="BK271"/>
  <c r="BK225"/>
  <c r="J156"/>
  <c i="2" r="J731"/>
  <c r="J691"/>
  <c r="BK619"/>
  <c r="BK601"/>
  <c r="J563"/>
  <c r="J504"/>
  <c r="BK446"/>
  <c r="BK410"/>
  <c r="J343"/>
  <c r="BK291"/>
  <c r="BK208"/>
  <c r="J125"/>
  <c i="3" r="BK462"/>
  <c r="BK412"/>
  <c r="J381"/>
  <c r="J274"/>
  <c r="BK239"/>
  <c r="BK217"/>
  <c r="J200"/>
  <c r="J139"/>
  <c r="BK110"/>
  <c i="2" r="J693"/>
  <c r="J639"/>
  <c r="BK598"/>
  <c r="J552"/>
  <c r="J507"/>
  <c r="BK447"/>
  <c r="J423"/>
  <c r="J382"/>
  <c r="BK330"/>
  <c r="J259"/>
  <c r="J177"/>
  <c r="J119"/>
  <c i="3" r="J338"/>
  <c r="J303"/>
  <c r="J263"/>
  <c r="BK233"/>
  <c r="BK179"/>
  <c r="BK132"/>
  <c i="2" r="J585"/>
  <c r="BK545"/>
  <c r="J487"/>
  <c r="BK423"/>
  <c r="BK375"/>
  <c r="BK311"/>
  <c r="J226"/>
  <c r="J149"/>
  <c i="3" r="J412"/>
  <c i="2" r="J446"/>
  <c r="J414"/>
  <c r="BK343"/>
  <c r="BK273"/>
  <c r="J224"/>
  <c r="J113"/>
  <c i="4" r="J92"/>
  <c i="3" r="BK413"/>
  <c r="J325"/>
  <c r="J292"/>
  <c r="J258"/>
  <c r="BK229"/>
  <c r="BK181"/>
  <c i="2" r="BK666"/>
  <c r="BK573"/>
  <c r="J499"/>
  <c r="BK439"/>
  <c r="BK370"/>
  <c r="J295"/>
  <c r="BK240"/>
  <c r="J159"/>
  <c i="4" r="BK112"/>
  <c i="3" r="BK415"/>
  <c r="BK377"/>
  <c r="J321"/>
  <c r="J276"/>
  <c r="J227"/>
  <c r="J181"/>
  <c r="J120"/>
  <c i="2" r="J687"/>
  <c r="BK616"/>
  <c r="J541"/>
  <c r="J505"/>
  <c r="BK443"/>
  <c r="BK360"/>
  <c r="J272"/>
  <c r="BK212"/>
  <c r="J153"/>
  <c i="4" r="J88"/>
  <c i="3" r="BK386"/>
  <c r="J322"/>
  <c r="BK278"/>
  <c r="J194"/>
  <c r="BK138"/>
  <c i="2" r="BK585"/>
  <c r="BK536"/>
  <c r="J493"/>
  <c r="J457"/>
  <c r="BK420"/>
  <c r="BK376"/>
  <c r="BK293"/>
  <c r="J210"/>
  <c r="BK134"/>
  <c i="3" r="BK450"/>
  <c r="BK400"/>
  <c r="J362"/>
  <c r="J466"/>
  <c r="J419"/>
  <c r="J329"/>
  <c r="J272"/>
  <c r="BK231"/>
  <c r="J165"/>
  <c r="J113"/>
  <c i="2" r="J670"/>
  <c r="BK617"/>
  <c r="BK587"/>
  <c r="BK523"/>
  <c r="BK472"/>
  <c r="BK421"/>
  <c r="J339"/>
  <c r="BK283"/>
  <c r="BK171"/>
  <c r="J121"/>
  <c r="J294"/>
  <c r="BK185"/>
  <c i="4" r="J112"/>
  <c i="3" r="BK458"/>
  <c r="BK387"/>
  <c r="J318"/>
  <c r="J278"/>
  <c r="J240"/>
  <c r="J192"/>
  <c r="BK136"/>
  <c i="2" r="J661"/>
  <c r="BK532"/>
  <c r="J497"/>
  <c r="J448"/>
  <c r="BK380"/>
  <c r="J263"/>
  <c r="BK210"/>
  <c r="J134"/>
  <c i="4" r="J96"/>
  <c i="3" r="J411"/>
  <c r="BK362"/>
  <c r="BK307"/>
  <c r="BK261"/>
  <c r="J213"/>
  <c r="J179"/>
  <c r="BK123"/>
  <c i="2" r="BK693"/>
  <c r="J632"/>
  <c r="BK531"/>
  <c r="BK474"/>
  <c r="BK437"/>
  <c r="J400"/>
  <c r="J317"/>
  <c r="J244"/>
  <c r="BK157"/>
  <c i="4" r="BK104"/>
  <c i="3" r="J410"/>
  <c r="BK332"/>
  <c r="BK272"/>
  <c r="BK186"/>
  <c i="2" r="BK661"/>
  <c r="J561"/>
  <c r="J495"/>
  <c r="J454"/>
  <c r="J418"/>
  <c r="BK356"/>
  <c r="BK287"/>
  <c r="J185"/>
  <c r="BK127"/>
  <c i="3" r="BK446"/>
  <c r="BK382"/>
  <c i="4" r="J108"/>
  <c i="3" r="BK408"/>
  <c r="J369"/>
  <c r="J301"/>
  <c r="J245"/>
  <c r="BK200"/>
  <c r="J154"/>
  <c r="BK109"/>
  <c i="2" r="BK700"/>
  <c r="J614"/>
  <c r="BK571"/>
  <c r="BK518"/>
  <c r="BK480"/>
  <c r="BK450"/>
  <c r="BK379"/>
  <c r="BK331"/>
  <c r="BK235"/>
  <c r="J157"/>
  <c l="1" r="BK108"/>
  <c r="J108"/>
  <c r="J61"/>
  <c r="P126"/>
  <c r="T179"/>
  <c r="BK261"/>
  <c r="J261"/>
  <c r="J69"/>
  <c r="P332"/>
  <c r="R332"/>
  <c r="T332"/>
  <c r="BK401"/>
  <c r="J401"/>
  <c r="J72"/>
  <c r="P401"/>
  <c r="R401"/>
  <c r="T401"/>
  <c r="BK413"/>
  <c r="J413"/>
  <c r="J73"/>
  <c r="P413"/>
  <c r="T431"/>
  <c r="P473"/>
  <c r="T535"/>
  <c r="P602"/>
  <c r="T602"/>
  <c r="P655"/>
  <c r="T655"/>
  <c r="T724"/>
  <c i="3" r="T141"/>
  <c r="R189"/>
  <c r="P259"/>
  <c r="T266"/>
  <c r="BK302"/>
  <c r="J302"/>
  <c r="J72"/>
  <c r="BK361"/>
  <c r="J361"/>
  <c r="J75"/>
  <c r="P367"/>
  <c r="R385"/>
  <c r="P404"/>
  <c r="T404"/>
  <c r="BK427"/>
  <c r="J427"/>
  <c r="J80"/>
  <c r="P436"/>
  <c r="BK465"/>
  <c r="J465"/>
  <c r="J85"/>
  <c r="BK108"/>
  <c r="P141"/>
  <c r="T168"/>
  <c r="P185"/>
  <c i="2" r="T108"/>
  <c r="T122"/>
  <c r="P179"/>
  <c r="P239"/>
  <c r="P256"/>
  <c r="R261"/>
  <c r="R298"/>
  <c r="BK422"/>
  <c r="J422"/>
  <c r="J74"/>
  <c r="T422"/>
  <c r="BK451"/>
  <c r="J451"/>
  <c r="J76"/>
  <c r="T473"/>
  <c r="BK572"/>
  <c r="J572"/>
  <c r="J81"/>
  <c r="BK620"/>
  <c r="J620"/>
  <c r="J83"/>
  <c r="BK668"/>
  <c r="J668"/>
  <c r="J85"/>
  <c r="P724"/>
  <c i="3" r="BK141"/>
  <c r="J141"/>
  <c r="J62"/>
  <c r="R168"/>
  <c r="BK185"/>
  <c r="J185"/>
  <c r="J64"/>
  <c r="R185"/>
  <c r="T185"/>
  <c r="BK259"/>
  <c r="J259"/>
  <c r="J68"/>
  <c r="P266"/>
  <c r="T287"/>
  <c r="BK320"/>
  <c r="J320"/>
  <c r="J74"/>
  <c r="BK367"/>
  <c r="J367"/>
  <c r="J76"/>
  <c r="P385"/>
  <c r="P409"/>
  <c r="P427"/>
  <c r="T427"/>
  <c r="P454"/>
  <c r="P453"/>
  <c i="2" r="BK126"/>
  <c r="J126"/>
  <c r="J63"/>
  <c r="R179"/>
  <c r="R256"/>
  <c r="BK332"/>
  <c r="J332"/>
  <c r="J71"/>
  <c r="BK431"/>
  <c r="J431"/>
  <c r="J75"/>
  <c r="R451"/>
  <c r="P463"/>
  <c r="T463"/>
  <c r="P535"/>
  <c r="R572"/>
  <c r="R620"/>
  <c r="R668"/>
  <c i="3" r="T108"/>
  <c r="P168"/>
  <c r="P189"/>
  <c r="R259"/>
  <c r="R266"/>
  <c r="R287"/>
  <c r="T302"/>
  <c r="T320"/>
  <c r="R361"/>
  <c r="R367"/>
  <c r="T385"/>
  <c r="R404"/>
  <c r="T409"/>
  <c r="R427"/>
  <c r="R436"/>
  <c r="R454"/>
  <c r="R453"/>
  <c r="R465"/>
  <c i="4" r="P99"/>
  <c i="2" r="R108"/>
  <c r="P122"/>
  <c r="R126"/>
  <c r="BK239"/>
  <c r="J239"/>
  <c r="J65"/>
  <c r="BK256"/>
  <c r="J256"/>
  <c r="J68"/>
  <c r="P261"/>
  <c r="T298"/>
  <c r="P422"/>
  <c r="R422"/>
  <c r="P451"/>
  <c r="BK473"/>
  <c r="J473"/>
  <c r="J79"/>
  <c r="R535"/>
  <c r="BK602"/>
  <c r="J602"/>
  <c r="J82"/>
  <c r="R602"/>
  <c r="BK655"/>
  <c r="J655"/>
  <c r="J84"/>
  <c r="R655"/>
  <c r="R724"/>
  <c i="3" r="P108"/>
  <c r="P107"/>
  <c r="R141"/>
  <c r="T189"/>
  <c r="T259"/>
  <c r="BK287"/>
  <c r="J287"/>
  <c r="J71"/>
  <c r="P302"/>
  <c r="R320"/>
  <c r="T361"/>
  <c r="BK385"/>
  <c r="J385"/>
  <c r="J77"/>
  <c r="BK409"/>
  <c r="J409"/>
  <c r="J79"/>
  <c r="T436"/>
  <c r="BK454"/>
  <c r="J454"/>
  <c r="J84"/>
  <c r="P465"/>
  <c i="4" r="R99"/>
  <c r="BK91"/>
  <c r="J91"/>
  <c r="J63"/>
  <c r="P91"/>
  <c r="P90"/>
  <c r="P85"/>
  <c i="1" r="AU57"/>
  <c i="4" r="R91"/>
  <c r="R90"/>
  <c r="R85"/>
  <c r="T91"/>
  <c r="BK99"/>
  <c r="J99"/>
  <c r="J64"/>
  <c i="2" r="P108"/>
  <c r="P107"/>
  <c r="R122"/>
  <c r="T126"/>
  <c r="T239"/>
  <c r="T261"/>
  <c r="P298"/>
  <c r="R413"/>
  <c r="P431"/>
  <c r="T451"/>
  <c r="BK463"/>
  <c r="J463"/>
  <c r="J78"/>
  <c r="R463"/>
  <c r="BK535"/>
  <c r="J535"/>
  <c r="J80"/>
  <c r="T572"/>
  <c r="P620"/>
  <c r="P668"/>
  <c r="BK724"/>
  <c r="J724"/>
  <c r="J86"/>
  <c i="4" r="T99"/>
  <c i="2" r="BK122"/>
  <c r="J122"/>
  <c r="J62"/>
  <c r="BK179"/>
  <c r="J179"/>
  <c r="J64"/>
  <c r="R239"/>
  <c r="T256"/>
  <c r="BK298"/>
  <c r="J298"/>
  <c r="J70"/>
  <c r="T413"/>
  <c r="R431"/>
  <c r="R473"/>
  <c r="P572"/>
  <c r="T620"/>
  <c r="T668"/>
  <c i="3" r="R108"/>
  <c r="R107"/>
  <c r="BK168"/>
  <c r="J168"/>
  <c r="J63"/>
  <c r="BK189"/>
  <c r="J189"/>
  <c r="J65"/>
  <c r="BK266"/>
  <c r="J266"/>
  <c r="J70"/>
  <c r="P287"/>
  <c r="R302"/>
  <c r="P320"/>
  <c r="P361"/>
  <c r="T367"/>
  <c r="BK404"/>
  <c r="J404"/>
  <c r="J78"/>
  <c r="R409"/>
  <c r="BK436"/>
  <c r="J436"/>
  <c r="J81"/>
  <c r="T454"/>
  <c r="T453"/>
  <c r="T465"/>
  <c i="2" r="F55"/>
  <c r="BE165"/>
  <c r="BE177"/>
  <c r="BE191"/>
  <c r="BE193"/>
  <c r="BE220"/>
  <c r="BE233"/>
  <c r="BE242"/>
  <c r="BE251"/>
  <c r="BE254"/>
  <c r="BE299"/>
  <c r="BE330"/>
  <c r="BE402"/>
  <c r="BE412"/>
  <c r="BE436"/>
  <c r="BE445"/>
  <c r="BE487"/>
  <c r="BE491"/>
  <c r="BE505"/>
  <c r="BE511"/>
  <c r="BE513"/>
  <c r="BE532"/>
  <c r="BE533"/>
  <c r="BE545"/>
  <c r="BE559"/>
  <c r="BE591"/>
  <c r="BE598"/>
  <c r="BE656"/>
  <c r="BE682"/>
  <c r="BE687"/>
  <c i="3" r="BE110"/>
  <c r="BE116"/>
  <c r="BE158"/>
  <c r="BE179"/>
  <c r="BE183"/>
  <c r="BE186"/>
  <c r="BE192"/>
  <c r="BE209"/>
  <c r="BE215"/>
  <c r="BE219"/>
  <c r="BE222"/>
  <c r="BE239"/>
  <c r="BE253"/>
  <c r="BE260"/>
  <c r="BE263"/>
  <c r="BE274"/>
  <c r="BE278"/>
  <c r="BE286"/>
  <c r="BE307"/>
  <c r="BE309"/>
  <c r="BE321"/>
  <c r="BE322"/>
  <c r="BE323"/>
  <c r="BE325"/>
  <c r="BE362"/>
  <c r="BE396"/>
  <c r="BE413"/>
  <c r="BE415"/>
  <c r="BE417"/>
  <c r="BE450"/>
  <c r="BE460"/>
  <c r="BK317"/>
  <c r="J317"/>
  <c r="J73"/>
  <c r="BK470"/>
  <c r="J470"/>
  <c r="J86"/>
  <c i="4" r="E48"/>
  <c r="J79"/>
  <c r="BE96"/>
  <c r="BE104"/>
  <c i="3" r="BE347"/>
  <c r="BE368"/>
  <c r="BE387"/>
  <c r="BE394"/>
  <c r="BE407"/>
  <c r="BE420"/>
  <c r="BE437"/>
  <c r="BE448"/>
  <c r="BE464"/>
  <c r="BE471"/>
  <c i="2" r="J52"/>
  <c r="BE149"/>
  <c r="BE169"/>
  <c r="BE273"/>
  <c r="BE278"/>
  <c r="BE283"/>
  <c r="BE311"/>
  <c r="BE323"/>
  <c r="BE326"/>
  <c r="BE327"/>
  <c r="BE354"/>
  <c r="BE380"/>
  <c r="BE419"/>
  <c r="BE427"/>
  <c r="BE429"/>
  <c r="BE437"/>
  <c r="BE439"/>
  <c r="BE447"/>
  <c r="BE448"/>
  <c r="BE464"/>
  <c r="BE474"/>
  <c r="BE480"/>
  <c r="BE499"/>
  <c r="BE557"/>
  <c r="BE565"/>
  <c r="BE573"/>
  <c r="BE649"/>
  <c r="BE678"/>
  <c r="BE693"/>
  <c r="BE726"/>
  <c r="BE729"/>
  <c r="BE731"/>
  <c i="3" r="F103"/>
  <c r="BE166"/>
  <c r="BE167"/>
  <c r="BE169"/>
  <c r="BE181"/>
  <c r="BE190"/>
  <c r="BE232"/>
  <c r="BE237"/>
  <c r="BE264"/>
  <c r="BE271"/>
  <c r="BE290"/>
  <c r="BE305"/>
  <c r="BE318"/>
  <c r="BE329"/>
  <c r="BE355"/>
  <c r="BE432"/>
  <c r="BE446"/>
  <c r="BE458"/>
  <c r="BK449"/>
  <c r="J449"/>
  <c r="J82"/>
  <c i="4" r="BE88"/>
  <c r="BE100"/>
  <c r="BE106"/>
  <c r="BE109"/>
  <c r="BK111"/>
  <c r="J111"/>
  <c r="J65"/>
  <c i="2" r="E48"/>
  <c r="BE113"/>
  <c r="BE121"/>
  <c r="BE123"/>
  <c r="BE125"/>
  <c r="BE162"/>
  <c r="BE210"/>
  <c r="BE231"/>
  <c r="BE291"/>
  <c r="BE345"/>
  <c r="BE356"/>
  <c r="BE358"/>
  <c r="BE381"/>
  <c r="BE382"/>
  <c r="BE386"/>
  <c r="BE390"/>
  <c r="BE425"/>
  <c r="BE430"/>
  <c r="BE441"/>
  <c r="BE449"/>
  <c r="BE450"/>
  <c r="BE452"/>
  <c r="BE454"/>
  <c r="BE466"/>
  <c r="BE470"/>
  <c r="BE479"/>
  <c r="BE497"/>
  <c r="BE509"/>
  <c r="BE525"/>
  <c r="BE567"/>
  <c r="BE609"/>
  <c r="BE613"/>
  <c r="BE639"/>
  <c r="BE644"/>
  <c r="BE666"/>
  <c r="BE700"/>
  <c r="BE713"/>
  <c r="BE727"/>
  <c r="BK253"/>
  <c r="J253"/>
  <c r="J66"/>
  <c i="3" r="BE111"/>
  <c r="BE136"/>
  <c r="BE139"/>
  <c r="BE146"/>
  <c r="BE154"/>
  <c r="BE156"/>
  <c r="BE165"/>
  <c r="BE177"/>
  <c r="BE188"/>
  <c r="BE208"/>
  <c r="BE217"/>
  <c r="BE235"/>
  <c r="BE245"/>
  <c r="BE247"/>
  <c r="BE258"/>
  <c r="BE292"/>
  <c r="BE297"/>
  <c r="BE303"/>
  <c r="BE345"/>
  <c r="BE360"/>
  <c r="BE381"/>
  <c r="BE386"/>
  <c r="BE397"/>
  <c r="BE401"/>
  <c r="BE405"/>
  <c r="BE412"/>
  <c r="BE419"/>
  <c r="BK257"/>
  <c r="J257"/>
  <c r="J67"/>
  <c i="4" r="F82"/>
  <c r="BE92"/>
  <c i="2" r="BE109"/>
  <c r="BE111"/>
  <c r="BE115"/>
  <c r="BE119"/>
  <c r="BE151"/>
  <c r="BE175"/>
  <c r="BE185"/>
  <c r="BE195"/>
  <c r="BE197"/>
  <c r="BE199"/>
  <c r="BE204"/>
  <c r="BE208"/>
  <c r="BE216"/>
  <c r="BE224"/>
  <c r="BE226"/>
  <c r="BE257"/>
  <c r="BE259"/>
  <c r="BE262"/>
  <c r="BE268"/>
  <c r="BE293"/>
  <c r="BE333"/>
  <c r="BE350"/>
  <c r="BE359"/>
  <c r="BE360"/>
  <c r="BE365"/>
  <c r="BE379"/>
  <c r="BE396"/>
  <c r="BE400"/>
  <c r="BE414"/>
  <c r="BE418"/>
  <c r="BE420"/>
  <c r="BE444"/>
  <c r="BE455"/>
  <c r="BE461"/>
  <c r="BE472"/>
  <c r="BE516"/>
  <c r="BE518"/>
  <c r="BE523"/>
  <c r="BE530"/>
  <c r="BE531"/>
  <c r="BE534"/>
  <c r="BE541"/>
  <c r="BE585"/>
  <c r="BE637"/>
  <c r="BE654"/>
  <c r="BE669"/>
  <c r="BE670"/>
  <c r="BE708"/>
  <c r="BE730"/>
  <c i="3" r="E48"/>
  <c r="J100"/>
  <c r="BE113"/>
  <c r="BE132"/>
  <c r="BE138"/>
  <c r="BE151"/>
  <c r="BE161"/>
  <c r="BE171"/>
  <c r="BE173"/>
  <c r="BE194"/>
  <c r="BE211"/>
  <c r="BE213"/>
  <c r="BE227"/>
  <c r="BE231"/>
  <c r="BE276"/>
  <c r="BE301"/>
  <c r="BE311"/>
  <c r="BE326"/>
  <c r="BE332"/>
  <c r="BE353"/>
  <c r="BE369"/>
  <c r="BE370"/>
  <c r="BE388"/>
  <c r="BE398"/>
  <c r="BE408"/>
  <c r="BE411"/>
  <c r="BE462"/>
  <c i="2" r="BE136"/>
  <c r="BE143"/>
  <c r="BE147"/>
  <c r="BE157"/>
  <c r="BE159"/>
  <c r="BE161"/>
  <c r="BE180"/>
  <c r="BE235"/>
  <c r="BE241"/>
  <c r="BE272"/>
  <c r="BE317"/>
  <c r="BE337"/>
  <c r="BE339"/>
  <c r="BE370"/>
  <c r="BE375"/>
  <c r="BE376"/>
  <c r="BE395"/>
  <c r="BE423"/>
  <c r="BE424"/>
  <c r="BE456"/>
  <c r="BE457"/>
  <c r="BE458"/>
  <c i="3" r="BE377"/>
  <c r="BE379"/>
  <c r="BE382"/>
  <c r="BE384"/>
  <c r="BE403"/>
  <c r="BE410"/>
  <c r="BE426"/>
  <c r="BE444"/>
  <c r="BE445"/>
  <c r="BE455"/>
  <c i="4" r="BK87"/>
  <c r="J87"/>
  <c r="J61"/>
  <c i="2" r="BE127"/>
  <c r="BE132"/>
  <c r="BE134"/>
  <c r="BE163"/>
  <c r="BE171"/>
  <c r="BE172"/>
  <c r="BE212"/>
  <c r="BE222"/>
  <c r="BE240"/>
  <c r="BE244"/>
  <c r="BE246"/>
  <c r="BE287"/>
  <c r="BE297"/>
  <c r="BE324"/>
  <c r="BE328"/>
  <c r="BE331"/>
  <c r="BE406"/>
  <c r="BE409"/>
  <c r="BE410"/>
  <c r="BE446"/>
  <c r="BE459"/>
  <c r="BE481"/>
  <c r="BE493"/>
  <c r="BE495"/>
  <c r="BE504"/>
  <c r="BE507"/>
  <c r="BE508"/>
  <c r="BE520"/>
  <c r="BE527"/>
  <c r="BE536"/>
  <c r="BE552"/>
  <c r="BE561"/>
  <c r="BE579"/>
  <c r="BE607"/>
  <c r="BE608"/>
  <c r="BE614"/>
  <c r="BE616"/>
  <c r="BE619"/>
  <c r="BE621"/>
  <c r="BE626"/>
  <c r="BE628"/>
  <c i="3" r="BE120"/>
  <c r="BE123"/>
  <c r="BE200"/>
  <c r="BE202"/>
  <c r="BE242"/>
  <c r="BE255"/>
  <c r="BE267"/>
  <c r="BE281"/>
  <c r="BE327"/>
  <c r="BE338"/>
  <c i="2" r="BE117"/>
  <c r="BE153"/>
  <c r="BE155"/>
  <c r="BE189"/>
  <c r="BE237"/>
  <c r="BE263"/>
  <c r="BE264"/>
  <c r="BE276"/>
  <c r="BE294"/>
  <c r="BE295"/>
  <c r="BE296"/>
  <c r="BE305"/>
  <c r="BE329"/>
  <c r="BE343"/>
  <c r="BE421"/>
  <c r="BE432"/>
  <c r="BE434"/>
  <c r="BE443"/>
  <c r="BE502"/>
  <c r="BE506"/>
  <c r="BE547"/>
  <c r="BE563"/>
  <c r="BE569"/>
  <c r="BE571"/>
  <c r="BE587"/>
  <c r="BE601"/>
  <c r="BE603"/>
  <c r="BE617"/>
  <c r="BE632"/>
  <c r="BE661"/>
  <c r="BE691"/>
  <c r="BE698"/>
  <c r="BE725"/>
  <c r="BK460"/>
  <c r="J460"/>
  <c r="J77"/>
  <c i="3" r="BE109"/>
  <c r="BE126"/>
  <c r="BE142"/>
  <c r="BE198"/>
  <c r="BE203"/>
  <c r="BE225"/>
  <c r="BE229"/>
  <c r="BE233"/>
  <c r="BE240"/>
  <c r="BE244"/>
  <c r="BE251"/>
  <c r="BE261"/>
  <c r="BE269"/>
  <c r="BE272"/>
  <c r="BE283"/>
  <c r="BE288"/>
  <c r="BE295"/>
  <c r="BE299"/>
  <c r="BE313"/>
  <c r="BE315"/>
  <c r="BE349"/>
  <c r="BE364"/>
  <c r="BE366"/>
  <c r="BE373"/>
  <c r="BE392"/>
  <c r="BE399"/>
  <c r="BE400"/>
  <c r="BE428"/>
  <c r="BE466"/>
  <c r="BE469"/>
  <c r="BK238"/>
  <c r="J238"/>
  <c r="J66"/>
  <c i="4" r="BE94"/>
  <c r="BE97"/>
  <c r="BE102"/>
  <c r="BE108"/>
  <c r="BE112"/>
  <c i="2" r="F37"/>
  <c i="1" r="BD55"/>
  <c i="3" r="F36"/>
  <c i="1" r="BC56"/>
  <c i="4" r="F36"/>
  <c i="1" r="BC57"/>
  <c i="4" r="F35"/>
  <c i="1" r="BB57"/>
  <c i="4" r="J34"/>
  <c i="1" r="AW57"/>
  <c i="3" r="J34"/>
  <c i="1" r="AW56"/>
  <c i="4" r="F37"/>
  <c i="1" r="BD57"/>
  <c i="3" r="F34"/>
  <c i="1" r="BA56"/>
  <c i="2" r="J34"/>
  <c i="1" r="AW55"/>
  <c i="2" r="F36"/>
  <c i="1" r="BC55"/>
  <c i="2" r="F34"/>
  <c i="1" r="BA55"/>
  <c i="4" r="F34"/>
  <c i="1" r="BA57"/>
  <c i="2" r="F35"/>
  <c i="1" r="BB55"/>
  <c i="3" r="F35"/>
  <c i="1" r="BB56"/>
  <c i="3" r="F37"/>
  <c i="1" r="BD56"/>
  <c i="2" l="1" r="T255"/>
  <c i="3" r="R265"/>
  <c r="R106"/>
  <c r="T107"/>
  <c r="P265"/>
  <c r="P106"/>
  <c i="1" r="AU56"/>
  <c i="2" r="P255"/>
  <c r="P106"/>
  <c i="1" r="AU55"/>
  <c i="2" r="T107"/>
  <c r="T106"/>
  <c i="3" r="BK107"/>
  <c r="T265"/>
  <c i="2" r="R107"/>
  <c r="R255"/>
  <c i="4" r="T90"/>
  <c r="T85"/>
  <c i="3" r="J108"/>
  <c r="J61"/>
  <c r="BK453"/>
  <c r="J453"/>
  <c r="J83"/>
  <c i="2" r="BK107"/>
  <c r="J107"/>
  <c r="J60"/>
  <c i="3" r="BK265"/>
  <c r="J265"/>
  <c r="J69"/>
  <c i="2" r="BK255"/>
  <c r="J255"/>
  <c r="J67"/>
  <c i="4" r="BK86"/>
  <c r="J86"/>
  <c r="J60"/>
  <c r="BK90"/>
  <c r="J90"/>
  <c r="J62"/>
  <c i="1" r="BC54"/>
  <c r="AY54"/>
  <c r="BB54"/>
  <c r="W31"/>
  <c r="BA54"/>
  <c r="W30"/>
  <c i="3" r="F33"/>
  <c i="1" r="AZ56"/>
  <c i="4" r="F33"/>
  <c i="1" r="AZ57"/>
  <c i="2" r="F33"/>
  <c i="1" r="AZ55"/>
  <c i="2" r="J33"/>
  <c i="1" r="AV55"/>
  <c r="AT55"/>
  <c i="3" r="J33"/>
  <c i="1" r="AV56"/>
  <c r="AT56"/>
  <c i="4" r="J33"/>
  <c i="1" r="AV57"/>
  <c r="AT57"/>
  <c r="BD54"/>
  <c r="W33"/>
  <c i="2" l="1" r="R106"/>
  <c i="3" r="BK106"/>
  <c r="J106"/>
  <c r="T106"/>
  <c r="J107"/>
  <c r="J60"/>
  <c i="2" r="BK106"/>
  <c r="J106"/>
  <c i="4" r="BK85"/>
  <c r="J85"/>
  <c r="J59"/>
  <c i="1" r="AW54"/>
  <c r="AK30"/>
  <c r="AU54"/>
  <c i="3" r="J30"/>
  <c i="1" r="AG56"/>
  <c r="AN56"/>
  <c i="2" r="J30"/>
  <c i="1" r="AG55"/>
  <c r="AN55"/>
  <c r="AX54"/>
  <c r="W32"/>
  <c r="AZ54"/>
  <c r="W29"/>
  <c i="2" l="1" r="J59"/>
  <c i="3" r="J59"/>
  <c r="J39"/>
  <c i="2" r="J39"/>
  <c i="1" r="AV54"/>
  <c r="AK29"/>
  <c i="4" r="J30"/>
  <c i="1" r="AG57"/>
  <c r="AN57"/>
  <c i="4" l="1" r="J39"/>
  <c i="1" r="AT54"/>
  <c r="AG54"/>
  <c r="AN54"/>
  <c l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<sst xmlns="http://schemas.openxmlformats.org/spreadsheetml/2006/main">
  <si>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</si>
  <si>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</si>
  <si>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</si>
  <si>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</si>
  <si>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</si>
  <si>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{91ea3c30-f566-4d8a-8512-4a92cd023c41}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</si>
  <si>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</si>
  <si>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</si>
  <si>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</si>
  <si>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</si>
  <si>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</si>
  <si>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</si>
  <si>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</si>
  <si>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</si>
  <si>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2020/014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</si>
  <si>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</si>
  <si>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</si>
  <si>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Bezbariérové úpravy, přístavba výtahu. ZŠ Podmostní 1, Plzeň</t>
  </si>
  <si>
    <t>KSO:</t>
  </si>
  <si>
    <t>801 32 16</t>
  </si>
  <si>
    <t>CC-CZ:</t>
  </si>
  <si>
    <t>12631</t>
  </si>
  <si>
    <t>Místo:</t>
  </si>
  <si>
    <t>Plzeň</t>
  </si>
  <si>
    <t>Datum:</t>
  </si>
  <si>
    <t>22. 4. 2020</t>
  </si>
  <si>
    <t>CZ-CPV:</t>
  </si>
  <si>
    <t>45000000-7</t>
  </si>
  <si>
    <t>CZ-CPA:</t>
  </si>
  <si>
    <t>41.00.28</t>
  </si>
  <si>
    <t>Zadavatel:</t>
  </si>
  <si>
    <t>IČ:</t>
  </si>
  <si>
    <t/>
  </si>
  <si>
    <t>Plzeňský kraj</t>
  </si>
  <si>
    <t>DIČ:</t>
  </si>
  <si>
    <t>Uchazeč:</t>
  </si>
  <si>
    <t>Vyplň údaj</t>
  </si>
  <si>
    <t>Projektant:</t>
  </si>
  <si>
    <t>Area Projekt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</si>
  <si>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</si>
  <si>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</si>
  <si>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</si>
  <si>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</si>
  <si>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</si>
  <si>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</si>
  <si>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</si>
  <si>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</si>
  <si>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</si>
  <si>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</si>
  <si>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</si>
  <si>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</si>
  <si>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</si>
  <si>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</si>
  <si>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</si>
  <si>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</si>
  <si>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</si>
  <si>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</si>
  <si>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</si>
  <si>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</si>
  <si>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</si>
  <si>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</si>
  <si>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</si>
  <si>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</si>
  <si>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</si>
  <si>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</si>
  <si>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</si>
  <si>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</si>
  <si>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</si>
  <si>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</si>
  <si>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</si>
  <si>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</si>
  <si>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</si>
  <si>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</si>
  <si>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</si>
  <si>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</si>
  <si>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</si>
  <si>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</si>
  <si>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</si>
  <si>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</si>
  <si>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</si>
  <si>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</si>
  <si>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</si>
  <si>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</si>
  <si>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</t>
  </si>
  <si>
    <t>STA</t>
  </si>
  <si>
    <t>1</t>
  </si>
  <si>
    <t>{b79a96b5-c722-4034-b601-bbab6e21735b}</t>
  </si>
  <si>
    <t>2</t>
  </si>
  <si>
    <t>02</t>
  </si>
  <si>
    <t>Přístavba osobního bezbariérového výtahu</t>
  </si>
  <si>
    <t>{247bf5a1-deca-485b-ab12-470c72ec71f3}</t>
  </si>
  <si>
    <t>03</t>
  </si>
  <si>
    <t>Vedlejší náklady</t>
  </si>
  <si>
    <t>VON</t>
  </si>
  <si>
    <t>{af0ace2f-49f8-4eb7-b3ee-a7edfe804333}</t>
  </si>
  <si>
    <t>KRYCÍ LIST SOUPISU PRACÍ</t>
  </si>
  <si>
    <t>Objekt:</t>
  </si>
  <si>
    <t>01 - Stavební úpravy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</si>
  <si>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</si>
  <si>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</si>
  <si>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</si>
  <si>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</si>
  <si>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</si>
  <si>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</si>
  <si>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</si>
  <si>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</si>
  <si>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</si>
  <si>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</si>
  <si>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</si>
  <si>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</si>
  <si>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</si>
  <si>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</si>
  <si>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</si>
  <si>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</si>
  <si>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</si>
  <si>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</si>
  <si>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</si>
  <si>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</si>
  <si>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</si>
  <si>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</si>
  <si>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</si>
  <si>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</si>
  <si>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</si>
  <si>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</si>
  <si>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</si>
  <si>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</si>
  <si>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</si>
  <si>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</si>
  <si>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</si>
  <si>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</si>
  <si>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</si>
  <si>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</si>
  <si>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</si>
  <si>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</si>
  <si>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</si>
  <si>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</si>
  <si>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</si>
  <si>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</si>
  <si>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</si>
  <si>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</si>
  <si>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</si>
  <si>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</si>
  <si>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</si>
  <si>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</si>
  <si>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</si>
  <si>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</si>
  <si>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</si>
  <si>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</si>
  <si>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310279842</t>
  </si>
  <si>
    <t>Zazdívka otvorů ve zdivu nadzákladovém nepálenými tvárnicemi plochy přes 1 m2 do 4 m2 , ve zdi tl. do 300 mm</t>
  </si>
  <si>
    <t>m3</t>
  </si>
  <si>
    <t>CS ÚRS 2021 01</t>
  </si>
  <si>
    <t>4</t>
  </si>
  <si>
    <t>-1837657610</t>
  </si>
  <si>
    <t>VV</t>
  </si>
  <si>
    <t>"dozdívky parapetů ve wc - zvýšení " 0,30*1,0*1,0*3</t>
  </si>
  <si>
    <t>317234410</t>
  </si>
  <si>
    <t>Vyzdívka mezi nosníky cihlami pálenými na maltu cementovou</t>
  </si>
  <si>
    <t>143517884</t>
  </si>
  <si>
    <t>"překlady nad dveřními otvory wc bb u jídelny" (1,20+1,60 )*0,15*0,15</t>
  </si>
  <si>
    <t>317944321</t>
  </si>
  <si>
    <t>Válcované nosníky dodatečně osazované do připravených otvorů bez zazdění hlav do č. 12</t>
  </si>
  <si>
    <t>t</t>
  </si>
  <si>
    <t>-2119563904</t>
  </si>
  <si>
    <t>"překlady nad dveřními otvory wc bb u jídelny" (1,20+1,60 )*0,0056</t>
  </si>
  <si>
    <t>340239212</t>
  </si>
  <si>
    <t>Zazdívka otvorů v příčkách nebo stěnách cihlami plnými pálenými plochy přes 1 m2 do 4 m2, tloušťky přes 100 mm</t>
  </si>
  <si>
    <t>m2</t>
  </si>
  <si>
    <t>-1341223714</t>
  </si>
  <si>
    <t xml:space="preserve">"wc bb u jídelny"  1,20*2,35</t>
  </si>
  <si>
    <t>5</t>
  </si>
  <si>
    <t>342272245</t>
  </si>
  <si>
    <t>Příčky z pórobetonových tvárnic hladkých na tenké maltové lože objemová hmotnost do 500 kg/m3, tloušťka příčky 150 mm</t>
  </si>
  <si>
    <t>777404098</t>
  </si>
  <si>
    <t xml:space="preserve">"wc bb jídelna"  (2,0+1,85)*4,28</t>
  </si>
  <si>
    <t>6</t>
  </si>
  <si>
    <t>342291111</t>
  </si>
  <si>
    <t>Ukotvení příček polyuretanovou pěnou, tl. příčky do 100 mm</t>
  </si>
  <si>
    <t>m</t>
  </si>
  <si>
    <t>-1281540637</t>
  </si>
  <si>
    <t>1,85+2,0</t>
  </si>
  <si>
    <t>7</t>
  </si>
  <si>
    <t>342291121</t>
  </si>
  <si>
    <t>Ukotvení příček plochými kotvami, do konstrukce cihelné</t>
  </si>
  <si>
    <t>-634742336</t>
  </si>
  <si>
    <t>Vodorovné konstrukce</t>
  </si>
  <si>
    <t>8</t>
  </si>
  <si>
    <t>411121232</t>
  </si>
  <si>
    <t>Montáž prefabrikovaných železobetonových stropů se zalitím spár, včetně podpěrné konstrukce, na cementovou maltu ze stropních desek, šířky do 600 mm a délky přes 900 do 1800 mm</t>
  </si>
  <si>
    <t>kus</t>
  </si>
  <si>
    <t>1504223733</t>
  </si>
  <si>
    <t>"pro rampu" 6</t>
  </si>
  <si>
    <t>9</t>
  </si>
  <si>
    <t>M</t>
  </si>
  <si>
    <t>59341121</t>
  </si>
  <si>
    <t>deska stropní plná PZD 1790x290x100mm</t>
  </si>
  <si>
    <t>908037818</t>
  </si>
  <si>
    <t>Úpravy povrchů, podlahy a osazování výplní</t>
  </si>
  <si>
    <t>10</t>
  </si>
  <si>
    <t>611315421</t>
  </si>
  <si>
    <t>Oprava vápenné omítky vnitřních ploch štukové dvouvrstvé, tloušťky do 20 mm a tloušťky štuku do 3 mm stropů, v rozsahu opravované plochy do 10%</t>
  </si>
  <si>
    <t>1137650734</t>
  </si>
  <si>
    <t>"wc" 13,50*4</t>
  </si>
  <si>
    <t>"foyer" 29,89</t>
  </si>
  <si>
    <t>"wc bb jídelna" 16,94+3,41+10,00</t>
  </si>
  <si>
    <t>Součet</t>
  </si>
  <si>
    <t>11</t>
  </si>
  <si>
    <t>612142001</t>
  </si>
  <si>
    <t>Potažení vnitřních ploch pletivem v ploše nebo pruzích, na plném podkladu sklovláknitým vtlačením do tmelu stěn</t>
  </si>
  <si>
    <t>259023094</t>
  </si>
  <si>
    <t xml:space="preserve">"wc bb u jídelny překlady" (1,20+1,60)*0,25*2 </t>
  </si>
  <si>
    <t>12</t>
  </si>
  <si>
    <t>612315302</t>
  </si>
  <si>
    <t>Vápenná omítka ostění nebo nadpraží štuková</t>
  </si>
  <si>
    <t>138203979</t>
  </si>
  <si>
    <t>"WC bb u jídelny - dveře" 6,00*1,0*2</t>
  </si>
  <si>
    <t>13</t>
  </si>
  <si>
    <t>612315421</t>
  </si>
  <si>
    <t>Oprava vápenné omítky vnitřních ploch štukové dvouvrstvé, tloušťky do 20 mm a tloušťky štuku do 3 mm stěn, v rozsahu opravované plochy do 10%</t>
  </si>
  <si>
    <t>-1970942294</t>
  </si>
  <si>
    <t>"1.NP" (4,40+3,0+4,40+3,10)*2,25</t>
  </si>
  <si>
    <t>"2.NP-4.NP" (4,40+3,0+4,40+3,10)*2,28*3</t>
  </si>
  <si>
    <t>"foyer" (11,00*2+3,60+1,40)*4,30</t>
  </si>
  <si>
    <t>"wc bb jídelna" "01.03" (6,5+2,9+4,0*2)*4,28</t>
  </si>
  <si>
    <t>"wc bb jídelna" "01.05" (2,45*2+4,0*2)*4,28</t>
  </si>
  <si>
    <t>14</t>
  </si>
  <si>
    <t>612341121</t>
  </si>
  <si>
    <t>Omítka sádrová nebo vápenosádrová vnitřních ploch nanášená ručně jednovrstvá, tloušťky do 10 mm hladká svislých konstrukcí stěn</t>
  </si>
  <si>
    <t>-480311712</t>
  </si>
  <si>
    <t>"příčky wc bb jídelna" (2,15+1,85)*4,28</t>
  </si>
  <si>
    <t>(2,00+1,70)*2,28</t>
  </si>
  <si>
    <t>619999041</t>
  </si>
  <si>
    <t>Příplatky k cenám úprav vnitřních povrchů za ztížené pracovní podmínky práce ve stísněném prostoru</t>
  </si>
  <si>
    <t>170928183</t>
  </si>
  <si>
    <t>16</t>
  </si>
  <si>
    <t>622143003</t>
  </si>
  <si>
    <t>Montáž omítkových profilů plastových, pozinkovaných nebo dřevěných upevněných vtlačením do podkladní vrstvy nebo přibitím rohových s tkaninou</t>
  </si>
  <si>
    <t>-1039680494</t>
  </si>
  <si>
    <t>2,10*2</t>
  </si>
  <si>
    <t>17</t>
  </si>
  <si>
    <t>55343025</t>
  </si>
  <si>
    <t>profil rohový Pz+PVC pro vnější omítky tl 7mm</t>
  </si>
  <si>
    <t>-770104862</t>
  </si>
  <si>
    <t>4,2*1,05 'Přepočtené koeficientem množství</t>
  </si>
  <si>
    <t>18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</si>
  <si>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</si>
  <si>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</si>
  <si>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1964779278</t>
  </si>
  <si>
    <t>2,1*2*2,10</t>
  </si>
  <si>
    <t>19</t>
  </si>
  <si>
    <t>28342205</t>
  </si>
  <si>
    <t>profil začišťovací PVC 6mm s výztužnou tkaninou pro ostění ETICS</t>
  </si>
  <si>
    <t>-1119264762</t>
  </si>
  <si>
    <t>8,82*1,05 'Přepočtené koeficientem množství</t>
  </si>
  <si>
    <t>20</t>
  </si>
  <si>
    <t>622221021</t>
  </si>
  <si>
    <t>Montáž kontaktního zateplení lepením a mechanickým kotvením z desek z minerální vlny s podélnou orientací vláken na vnější stěny, tloušťky desek přes 80 do 120 mm</t>
  </si>
  <si>
    <t>536042190</t>
  </si>
  <si>
    <t>"stěna chodby příčná" 2,25*2,40</t>
  </si>
  <si>
    <t>63151527</t>
  </si>
  <si>
    <t>deska tepelně izolační minerální kontaktních fasád podélné vlákno λ=0,036 tl 100mm</t>
  </si>
  <si>
    <t>-495785071</t>
  </si>
  <si>
    <t>5,4*1,02 'Přepočtené koeficientem množství</t>
  </si>
  <si>
    <t>22</t>
  </si>
  <si>
    <t>622541011</t>
  </si>
  <si>
    <t>Omítka tenkovrstvá silikonsilikátová vnějších ploch hydrofobní, se samočistícím účinkem probarvená, včetně penetrace podkladu zrnitá, tloušťky 1,5 mm stěn</t>
  </si>
  <si>
    <t>1643643865</t>
  </si>
  <si>
    <t>23</t>
  </si>
  <si>
    <t>629999030</t>
  </si>
  <si>
    <t>Příplatky k cenám úprav vnějších povrchů za zvýšenou pracnost při provádění prací menšího rozsahu omítané plochy do 10 m2</t>
  </si>
  <si>
    <t>425560030</t>
  </si>
  <si>
    <t>24</t>
  </si>
  <si>
    <t>631312131</t>
  </si>
  <si>
    <t>Doplnění dosavadních mazanin prostým betonem s dodáním hmot, bez potěru, plochy jednotlivě přes 1 m2 do 4 m2 a tl. přes 80 mm</t>
  </si>
  <si>
    <t>1307510506</t>
  </si>
  <si>
    <t>"přebetonování PZD desek ve požadovaném spádu" 1,70*3,00*0,12</t>
  </si>
  <si>
    <t>25</t>
  </si>
  <si>
    <t>631312141</t>
  </si>
  <si>
    <t>Doplnění dosavadních mazanin prostým betonem s dodáním hmot, bez potěru, plochy jednotlivě rýh v dosavadních mazaninách</t>
  </si>
  <si>
    <t>-477304119</t>
  </si>
  <si>
    <t>"voda" 0,15*0,15*(3,0+2,0)</t>
  </si>
  <si>
    <t>"kanalizace" 8,0*0,15*0,35</t>
  </si>
  <si>
    <t>26</t>
  </si>
  <si>
    <t>642944121</t>
  </si>
  <si>
    <t>Osazení ocelových dveřních zárubní lisovaných nebo z úhelníků dodatečně s vybetonováním prahu, plochy do 2,5 m2</t>
  </si>
  <si>
    <t>471576154</t>
  </si>
  <si>
    <t>"wc bb u jídelny" 1</t>
  </si>
  <si>
    <t>27</t>
  </si>
  <si>
    <t>55331414</t>
  </si>
  <si>
    <t>zárubeň jednokřídlá ocelová pro zdění tl stěny 110-150mm rozměru 800/1970, 2100mm</t>
  </si>
  <si>
    <t>-1072626795</t>
  </si>
  <si>
    <t>28</t>
  </si>
  <si>
    <t>642951121</t>
  </si>
  <si>
    <t>Osazení dřevěných dveřních zárubní a rámů dodatečně hrubých, plochy do 2,5 m2</t>
  </si>
  <si>
    <t>667685913</t>
  </si>
  <si>
    <t>P</t>
  </si>
  <si>
    <t>Poznámka k položce:_x000d_
Použití stávajících tesařských zárubní</t>
  </si>
  <si>
    <t xml:space="preserve">"wc bb u jídelny dveře do šatny" 1,0 </t>
  </si>
  <si>
    <t>29</t>
  </si>
  <si>
    <t>646171114</t>
  </si>
  <si>
    <t>Montáž prosvětlovacích pásů stěn ocelových konstrukcí z ocelových rámů, s výplní polykarbonátovou deskou, plochy otvoru přes 15 m2</t>
  </si>
  <si>
    <t>1364612365</t>
  </si>
  <si>
    <t>"prosvětlení chodby" 51,20</t>
  </si>
  <si>
    <t>30</t>
  </si>
  <si>
    <t>28315000R1</t>
  </si>
  <si>
    <t>Deska polykarbonátová tl. 50 mm, spoj pero drážka, včetně systémové hlinikové osazovací konstrukce (profilů)</t>
  </si>
  <si>
    <t>1456979341</t>
  </si>
  <si>
    <t>Poznámka k položce:_x000d_
desky polykarbonát tl. 50 mm, U = 1,0 W/m2*K, LT = 59 %_x000d_
hliníkové osazovací a krycí profily , kotveno ke konstrukci chodby.</t>
  </si>
  <si>
    <t>Ostatní konstrukce a práce, bourání</t>
  </si>
  <si>
    <t>31</t>
  </si>
  <si>
    <t>949101111</t>
  </si>
  <si>
    <t>Lešení pomocné pracovní pro objekty pozemních staveb pro zatížení do 150 kg/m2, o výšce lešeňové podlahy do 1,9 m</t>
  </si>
  <si>
    <t>2003512079</t>
  </si>
  <si>
    <t>"wc bb jídelna" 9,00</t>
  </si>
  <si>
    <t>32</t>
  </si>
  <si>
    <t>962031132</t>
  </si>
  <si>
    <t>Bourání příček z cihel, tvárnic nebo příčkovek z cihel pálených, plných nebo dutých na maltu vápennou nebo vápenocementovou, tl. do 100 mm</t>
  </si>
  <si>
    <t>-1505167048</t>
  </si>
  <si>
    <t>"1.NP" (4,40+3,0*1,40)*2,30</t>
  </si>
  <si>
    <t>"2.NP-3.NP" 19,78*3</t>
  </si>
  <si>
    <t>33</t>
  </si>
  <si>
    <t>963023712</t>
  </si>
  <si>
    <t>Vybourání schodišťových stupňů oblých, rovných nebo kosých ze zdi cihelné oboustranně</t>
  </si>
  <si>
    <t>1188337590</t>
  </si>
  <si>
    <t>"pro rampu" 1,70*2</t>
  </si>
  <si>
    <t>34</t>
  </si>
  <si>
    <t>963031432</t>
  </si>
  <si>
    <t>Bourání cihelných kleneb na maltu vápennou nebo vápenocementovou, tl. do 150 mm</t>
  </si>
  <si>
    <t>358681610</t>
  </si>
  <si>
    <t>"pro rampu" 1,70*3,00</t>
  </si>
  <si>
    <t>35</t>
  </si>
  <si>
    <t>965041441</t>
  </si>
  <si>
    <t>Bourání mazanin škvárobetonových tl. přes 100 mm, plochy přes 4 m2</t>
  </si>
  <si>
    <t>-740843850</t>
  </si>
  <si>
    <t>"pro rampu" 1,70*3,00*0,15</t>
  </si>
  <si>
    <t>36</t>
  </si>
  <si>
    <t>965046111</t>
  </si>
  <si>
    <t>Broušení stávajících betonových podlah úběr do 3 mm</t>
  </si>
  <si>
    <t>1787810829</t>
  </si>
  <si>
    <t>"po vybourání dlažeb"13,50*4</t>
  </si>
  <si>
    <t>37</t>
  </si>
  <si>
    <t>965081213</t>
  </si>
  <si>
    <t>Bourání podlah z dlaždic bez podkladního lože nebo mazaniny, s jakoukoliv výplní spár keramických nebo xylolitových tl. do 10 mm, plochy přes 1 m2</t>
  </si>
  <si>
    <t>839736536</t>
  </si>
  <si>
    <t>38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</si>
  <si>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</si>
  <si>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</si>
  <si>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1095824628</t>
  </si>
  <si>
    <t xml:space="preserve">"plocha obkladů srovnání" </t>
  </si>
  <si>
    <t>"1.NP" (4,40+3,0+4,40+3,10)*2,0</t>
  </si>
  <si>
    <t>"2.NP-4.NP" (4,40+3,0+4,40+3,10)*2,0*3</t>
  </si>
  <si>
    <t>39</t>
  </si>
  <si>
    <t>967031733</t>
  </si>
  <si>
    <t>Přisekání (špicování) plošné nebo rovných ostění zdiva z cihel pálených plošné, na maltu vápennou nebo vápenocementovou, tl. na maltu vápennou nebo vápenocementovou, tl. do 150 mm</t>
  </si>
  <si>
    <t>113517647</t>
  </si>
  <si>
    <t>"1.NP" 1,70*2,20</t>
  </si>
  <si>
    <t>"2.NP-4.NP" 3,74*3</t>
  </si>
  <si>
    <t>40</t>
  </si>
  <si>
    <t>968062456</t>
  </si>
  <si>
    <t>Vybourání dřevěných rámů oken s křídly, dveřních zárubní, vrat, stěn, ostění nebo obkladů dveřních zárubní, plochy přes 2 m2</t>
  </si>
  <si>
    <t>1055428841</t>
  </si>
  <si>
    <t>"wc bb u jídelny" 1,15*2,35</t>
  </si>
  <si>
    <t>41</t>
  </si>
  <si>
    <t>968062991</t>
  </si>
  <si>
    <t>Vybourání dřevěných rámů oken s křídly, dveřních zárubní, vrat, stěn, ostění nebo obkladů vnitřních deštění výkladů, ostění a obkladů stěn jakékoliv plochy</t>
  </si>
  <si>
    <t>1250129495</t>
  </si>
  <si>
    <t xml:space="preserve">"wc bb u jídelny - deštění dveřního otvoru"  (2,3*2+1,10*2)*0,75</t>
  </si>
  <si>
    <t>42</t>
  </si>
  <si>
    <t>968072455</t>
  </si>
  <si>
    <t>Vybourání kovových rámů oken s křídly, dveřních zárubní, vrat, stěn, ostění nebo obkladů dveřních zárubní, plochy do 2 m2</t>
  </si>
  <si>
    <t>-47357438</t>
  </si>
  <si>
    <t>"1.NP" 3</t>
  </si>
  <si>
    <t>"2.NP-4.NP" 3*3</t>
  </si>
  <si>
    <t>43</t>
  </si>
  <si>
    <t>971033631</t>
  </si>
  <si>
    <t>Vybourání otvorů ve zdivu základovém nebo nadzákladovém z cihel, tvárnic, příčkovek z cihel pálených na maltu vápennou nebo vápenocementovou plochy do 4 m2, tl. do 150 mm</t>
  </si>
  <si>
    <t>-338652706</t>
  </si>
  <si>
    <t>"wc bb u jídelny - dveře do šatny" 1,15*2,35</t>
  </si>
  <si>
    <t>"wc bb u jídelny dveře do wc bb" 0,90*2,10</t>
  </si>
  <si>
    <t>44</t>
  </si>
  <si>
    <t>974031154</t>
  </si>
  <si>
    <t>Vysekání rýh ve zdivu cihelném na maltu vápennou nebo vápenocementovou do hl. 100 mm a šířky do 150 mm</t>
  </si>
  <si>
    <t>1599978837</t>
  </si>
  <si>
    <t>"uložení PZD desek" 1,70*2</t>
  </si>
  <si>
    <t>45</t>
  </si>
  <si>
    <t>974032143</t>
  </si>
  <si>
    <t>Vysekání rýh ve stěnách nebo příčkách z dutých cihel, tvárnic, desek z dutých cihel nebo tvárnic do hl. 70 mm a šířky do 100 mm</t>
  </si>
  <si>
    <t>221668641</t>
  </si>
  <si>
    <t>"překlady nad dveřními otvory wc bb u jídelny" (1,20+1,60 )*2</t>
  </si>
  <si>
    <t>46</t>
  </si>
  <si>
    <t>974042553</t>
  </si>
  <si>
    <t>Vysekání rýh v betonové nebo jiné monolitické dlažbě s betonovým podkladem do hl. 100 mm a šířky do 100 mm</t>
  </si>
  <si>
    <t>1701893063</t>
  </si>
  <si>
    <t>"wc bb jídelna pro přívod vody " 3,0</t>
  </si>
  <si>
    <t>47</t>
  </si>
  <si>
    <t>974042554</t>
  </si>
  <si>
    <t>Vysekání rýh v betonové nebo jiné monolitické dlažbě s betonovým podkladem do hl. 100 mm a šířky do 150 mm</t>
  </si>
  <si>
    <t>60687743</t>
  </si>
  <si>
    <t>"pro prodloužení připojovacího potrubí pro mísy WC"</t>
  </si>
  <si>
    <t>3*1,0</t>
  </si>
  <si>
    <t>3*1,0*3</t>
  </si>
  <si>
    <t>48</t>
  </si>
  <si>
    <t>974042564</t>
  </si>
  <si>
    <t>Vysekání rýh v betonové nebo jiné monolitické dlažbě s betonovým podkladem do hl. 150 mm a šířky do 150 mm</t>
  </si>
  <si>
    <t>266365918</t>
  </si>
  <si>
    <t>"kanalizační připojovací potrubí pro wc bb jídelna" 8,00</t>
  </si>
  <si>
    <t>49</t>
  </si>
  <si>
    <t>974042565</t>
  </si>
  <si>
    <t>Vysekání rýh v betonové nebo jiné monolitické dlažbě s betonovým podkladem do hl. 150 mm a šířky do 200 mm</t>
  </si>
  <si>
    <t>1650144279</t>
  </si>
  <si>
    <t>"wc bb jídelna pro příčky" 2,15+1,85</t>
  </si>
  <si>
    <t>50</t>
  </si>
  <si>
    <t>977151121</t>
  </si>
  <si>
    <t>Jádrové vrty diamantovými korunkami do stavebních materiálů (železobetonu, betonu, cihel, obkladů, dlažeb, kamene) průměru přes 110 do 120 mm</t>
  </si>
  <si>
    <t>178757140</t>
  </si>
  <si>
    <t>"prostup vzt wc bb jídelna" 0,65</t>
  </si>
  <si>
    <t>51</t>
  </si>
  <si>
    <t>977151123</t>
  </si>
  <si>
    <t>Jádrové vrty diamantovými korunkami do stavebních materiálů (železobetonu, betonu, cihel, obkladů, dlažeb, kamene) průměru přes 130 do 150 mm</t>
  </si>
  <si>
    <t>-1984733857</t>
  </si>
  <si>
    <t>"prostupy pro stupačku kanalizace bb wc" 4*0,65</t>
  </si>
  <si>
    <t>997</t>
  </si>
  <si>
    <t>Přesun sutě</t>
  </si>
  <si>
    <t>52</t>
  </si>
  <si>
    <t>997013115</t>
  </si>
  <si>
    <t>Vnitrostaveništní doprava suti a vybouraných hmot vodorovně do 50 m svisle s použitím mechanizace pro budovy a haly výšky přes 15 do 18 m</t>
  </si>
  <si>
    <t>-9005092</t>
  </si>
  <si>
    <t>53</t>
  </si>
  <si>
    <t>997013501</t>
  </si>
  <si>
    <t>Odvoz suti a vybouraných hmot na skládku nebo meziskládku se složením, na vzdálenost do 1 km</t>
  </si>
  <si>
    <t>-2119857023</t>
  </si>
  <si>
    <t>54</t>
  </si>
  <si>
    <t>997013509</t>
  </si>
  <si>
    <t>Odvoz suti a vybouraných hmot na skládku nebo meziskládku se složením, na vzdálenost Příplatek k ceně za každý další i započatý 1 km přes 1 km</t>
  </si>
  <si>
    <t>132029286</t>
  </si>
  <si>
    <t>35,01*20 'Přepočtené koeficientem množství</t>
  </si>
  <si>
    <t>55</t>
  </si>
  <si>
    <t>997013601</t>
  </si>
  <si>
    <t>Poplatek za uložení stavebního odpadu na skládce (skládkovné) z prostého betonu zatříděného do Katalogu odpadů pod kódem 17 01 01</t>
  </si>
  <si>
    <t>-520573189</t>
  </si>
  <si>
    <t>0,396</t>
  </si>
  <si>
    <t>56</t>
  </si>
  <si>
    <t>997013603</t>
  </si>
  <si>
    <t>Poplatek za uložení stavebního odpadu na skládce (skládkovné) cihelného zatříděného do Katalogu odpadů pod kódem 17 01 02</t>
  </si>
  <si>
    <t>2017132255</t>
  </si>
  <si>
    <t>10,365</t>
  </si>
  <si>
    <t>6,556</t>
  </si>
  <si>
    <t>4,114</t>
  </si>
  <si>
    <t>57</t>
  </si>
  <si>
    <t>997013607</t>
  </si>
  <si>
    <t>Poplatek za uložení stavebního odpadu na skládce (skládkovné) z tašek a keramických výrobků zatříděného do Katalogu odpadů pod kódem 17 01 03</t>
  </si>
  <si>
    <t>457037594</t>
  </si>
  <si>
    <t>1,905+3,242</t>
  </si>
  <si>
    <t>998</t>
  </si>
  <si>
    <t>Přesun hmot</t>
  </si>
  <si>
    <t>58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</si>
  <si>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</si>
  <si>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</si>
  <si>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1852563084</t>
  </si>
  <si>
    <t>PSV</t>
  </si>
  <si>
    <t>Práce a dodávky PSV</t>
  </si>
  <si>
    <t>713</t>
  </si>
  <si>
    <t>Izolace tepelné</t>
  </si>
  <si>
    <t>59</t>
  </si>
  <si>
    <t>713131121</t>
  </si>
  <si>
    <t>Montáž tepelné izolace stěn rohožemi, pásy, deskami, dílci, bloky (izolační materiál ve specifikaci) přichycením úchytnými dráty a závlačkami</t>
  </si>
  <si>
    <t>64903215</t>
  </si>
  <si>
    <t>"stěna chodby příčná" 2,0*2,10</t>
  </si>
  <si>
    <t>60</t>
  </si>
  <si>
    <t>63141188</t>
  </si>
  <si>
    <t xml:space="preserve">deska tepelně izolační minerální do šikmých střech a stěn  λ=0,036-0,037 tl 100mm</t>
  </si>
  <si>
    <t>-1443395389</t>
  </si>
  <si>
    <t>721</t>
  </si>
  <si>
    <t>Zdravotechnika - vnitřní kanalizace</t>
  </si>
  <si>
    <t>61</t>
  </si>
  <si>
    <t>721170976</t>
  </si>
  <si>
    <t>Opravy odpadního potrubí plastového krácení trub DN 150</t>
  </si>
  <si>
    <t>2021431774</t>
  </si>
  <si>
    <t>62</t>
  </si>
  <si>
    <t>721171907</t>
  </si>
  <si>
    <t>Opravy odpadního potrubí plastového vsazení odbočky do potrubí DN 160</t>
  </si>
  <si>
    <t>1106108956</t>
  </si>
  <si>
    <t>63</t>
  </si>
  <si>
    <t>721171913</t>
  </si>
  <si>
    <t>Opravy odpadního potrubí plastového propojení dosavadního potrubí DN 50</t>
  </si>
  <si>
    <t>-1113458906</t>
  </si>
  <si>
    <t>"1.NP" 2*2,0</t>
  </si>
  <si>
    <t>"2.NP-4.NP" 4*3</t>
  </si>
  <si>
    <t>64</t>
  </si>
  <si>
    <t>721171915</t>
  </si>
  <si>
    <t>Opravy odpadního potrubí plastového propojení dosavadního potrubí DN 110</t>
  </si>
  <si>
    <t>1278417620</t>
  </si>
  <si>
    <t>3,0</t>
  </si>
  <si>
    <t>3*3</t>
  </si>
  <si>
    <t>65</t>
  </si>
  <si>
    <t>721171917</t>
  </si>
  <si>
    <t>Opravy odpadního potrubí plastového propojení dosavadního potrubí DN 160</t>
  </si>
  <si>
    <t>1954423500</t>
  </si>
  <si>
    <t>66</t>
  </si>
  <si>
    <t>721173403</t>
  </si>
  <si>
    <t>Potrubí z trub PVC SN4 svodné (ležaté) DN 160</t>
  </si>
  <si>
    <t>34753778</t>
  </si>
  <si>
    <t>"napojení svodů z chodby do stávající kanalizace budovy"</t>
  </si>
  <si>
    <t>35,0</t>
  </si>
  <si>
    <t>67</t>
  </si>
  <si>
    <t>721174006</t>
  </si>
  <si>
    <t>Potrubí z trub polypropylenových svodné (ležaté) DN 125</t>
  </si>
  <si>
    <t>-1546400373</t>
  </si>
  <si>
    <t>"kanalizační připojovací potrubí pro wc bb jídelna" 20,00</t>
  </si>
  <si>
    <t>68</t>
  </si>
  <si>
    <t>721174043</t>
  </si>
  <si>
    <t>Potrubí z trub polypropylenových připojovací DN 50</t>
  </si>
  <si>
    <t>577606583</t>
  </si>
  <si>
    <t>"wc bb jídelna" 2,0</t>
  </si>
  <si>
    <t>69</t>
  </si>
  <si>
    <t>721174045</t>
  </si>
  <si>
    <t>Potrubí z trub polypropylenových připojovací DN 110</t>
  </si>
  <si>
    <t>304347836</t>
  </si>
  <si>
    <t>3*0,5</t>
  </si>
  <si>
    <t>3*1,5</t>
  </si>
  <si>
    <t>70</t>
  </si>
  <si>
    <t>721194105</t>
  </si>
  <si>
    <t>Vyměření přípojek na potrubí vyvedení a upevnění odpadních výpustek DN 50</t>
  </si>
  <si>
    <t>930146380</t>
  </si>
  <si>
    <t>71</t>
  </si>
  <si>
    <t>721212121</t>
  </si>
  <si>
    <t>Odtokové sprchové žlaby se zápachovou uzávěrkou a krycím roštem délky 700 mm</t>
  </si>
  <si>
    <t>-1871388770</t>
  </si>
  <si>
    <t>"1.NP" 1</t>
  </si>
  <si>
    <t>72</t>
  </si>
  <si>
    <t>721242105</t>
  </si>
  <si>
    <t>Lapače střešních splavenin polypropylenové (PP) se svislým odtokem DN 110</t>
  </si>
  <si>
    <t>-2117264973</t>
  </si>
  <si>
    <t>73</t>
  </si>
  <si>
    <t>721274121</t>
  </si>
  <si>
    <t>Ventily přivzdušňovací odpadních potrubí vnitřní od DN 32 do DN 50</t>
  </si>
  <si>
    <t>1413039671</t>
  </si>
  <si>
    <t>74</t>
  </si>
  <si>
    <t>721290111</t>
  </si>
  <si>
    <t>Zkouška těsnosti kanalizace v objektech vodou do DN 125</t>
  </si>
  <si>
    <t>-1544245469</t>
  </si>
  <si>
    <t>75</t>
  </si>
  <si>
    <t>998721101</t>
  </si>
  <si>
    <t>Přesun hmot pro vnitřní kanalizace stanovený z hmotnosti přesunovaného materiálu vodorovná dopravní vzdálenost do 50 m v objektech výšky do 6 m</t>
  </si>
  <si>
    <t>-365779815</t>
  </si>
  <si>
    <t>76</t>
  </si>
  <si>
    <t>998721103</t>
  </si>
  <si>
    <t>Přesun hmot pro vnitřní kanalizace stanovený z hmotnosti přesunovaného materiálu vodorovná dopravní vzdálenost do 50 m v objektech výšky přes 12 do 24 m</t>
  </si>
  <si>
    <t>493821415</t>
  </si>
  <si>
    <t>722</t>
  </si>
  <si>
    <t>Zdravotechnika - vnitřní vodovod</t>
  </si>
  <si>
    <t>77</t>
  </si>
  <si>
    <t>722170943</t>
  </si>
  <si>
    <t>Oprava vodovodního potrubí z plastových trub spojky pro trubky nátrubkové G 3/4</t>
  </si>
  <si>
    <t>-1379320382</t>
  </si>
  <si>
    <t>"1.NP" 4</t>
  </si>
  <si>
    <t>"1.NP wc" 3</t>
  </si>
  <si>
    <t>78</t>
  </si>
  <si>
    <t>722171912</t>
  </si>
  <si>
    <t>Odříznutí trubky nebo tvarovky u rozvodů vody z plastů D přes 16 do 20 mm</t>
  </si>
  <si>
    <t>1441403732</t>
  </si>
  <si>
    <t>79</t>
  </si>
  <si>
    <t>722173912</t>
  </si>
  <si>
    <t>Spoje rozvodů vody z plastů svary polyfuzí D přes 16 do 20 mm</t>
  </si>
  <si>
    <t>-19554184</t>
  </si>
  <si>
    <t>80</t>
  </si>
  <si>
    <t>722174912</t>
  </si>
  <si>
    <t>Sestavení rozvodů vody D přes 16 do 20 mm</t>
  </si>
  <si>
    <t>1588254688</t>
  </si>
  <si>
    <t>"1.NP wc" 3*1,0</t>
  </si>
  <si>
    <t>81</t>
  </si>
  <si>
    <t>28615135</t>
  </si>
  <si>
    <t>trubka vodovodní tlaková PPR řada PN 16 D 25mm dl 4m</t>
  </si>
  <si>
    <t>2054559822</t>
  </si>
  <si>
    <t>82</t>
  </si>
  <si>
    <t>722176112</t>
  </si>
  <si>
    <t>Montáž potrubí z plastových trub svařovaných polyfuzně D přes 16 do 20 mm</t>
  </si>
  <si>
    <t>-92722392</t>
  </si>
  <si>
    <t>"wc bb jídelna" 9,5</t>
  </si>
  <si>
    <t>83</t>
  </si>
  <si>
    <t>28615100</t>
  </si>
  <si>
    <t>trubka tlaková PPR řada PN 10 20x2,2x4000mm</t>
  </si>
  <si>
    <t>-183210075</t>
  </si>
  <si>
    <t>84</t>
  </si>
  <si>
    <t>722179191</t>
  </si>
  <si>
    <t>Příplatek k ceně rozvody vody z plastů za práce malého rozsahu na zakázce do 20 m rozvodu</t>
  </si>
  <si>
    <t>soubor</t>
  </si>
  <si>
    <t>-766163551</t>
  </si>
  <si>
    <t>85</t>
  </si>
  <si>
    <t>722181211</t>
  </si>
  <si>
    <t>Ochrana potrubí termoizolačními trubicemi z pěnového polyetylenu PE přilepenými v příčných a podélných spojích, tloušťky izolace do 6 mm, vnitřního průměru izolace DN do 22 mm</t>
  </si>
  <si>
    <t>-1539938232</t>
  </si>
  <si>
    <t>86</t>
  </si>
  <si>
    <t>722190401</t>
  </si>
  <si>
    <t>Zřízení přípojek na potrubí vyvedení a upevnění výpustek do DN 25</t>
  </si>
  <si>
    <t>-1679411314</t>
  </si>
  <si>
    <t>87</t>
  </si>
  <si>
    <t>722290215</t>
  </si>
  <si>
    <t>Zkoušky, proplach a desinfekce vodovodního potrubí zkoušky těsnosti vodovodního potrubí hrdlového nebo přírubového do DN 100</t>
  </si>
  <si>
    <t>-1857459174</t>
  </si>
  <si>
    <t>88</t>
  </si>
  <si>
    <t>998722103</t>
  </si>
  <si>
    <t>Přesun hmot pro vnitřní vodovod stanovený z hmotnosti přesunovaného materiálu vodorovná dopravní vzdálenost do 50 m v objektech výšky přes 12 do 24 m</t>
  </si>
  <si>
    <t>-246925124</t>
  </si>
  <si>
    <t>725</t>
  </si>
  <si>
    <t>Zdravotechnika - zařizovací předměty</t>
  </si>
  <si>
    <t>89</t>
  </si>
  <si>
    <t>725110811</t>
  </si>
  <si>
    <t>Demontáž klozetů splachovacích s nádrží nebo tlakovým splachovačem</t>
  </si>
  <si>
    <t>120611182</t>
  </si>
  <si>
    <t>3*3,0</t>
  </si>
  <si>
    <t>90</t>
  </si>
  <si>
    <t>725112171</t>
  </si>
  <si>
    <t>Zařízení záchodů kombi klozety s hlubokým splachováním odpad vodorovný</t>
  </si>
  <si>
    <t>-764678578</t>
  </si>
  <si>
    <t>"wc bb" 5</t>
  </si>
  <si>
    <t>91</t>
  </si>
  <si>
    <t>725119111</t>
  </si>
  <si>
    <t>Zařízení záchodů montáž splachovačů ostatních typů nádržkových keramických bez armatury</t>
  </si>
  <si>
    <t>-506771921</t>
  </si>
  <si>
    <t>4,00</t>
  </si>
  <si>
    <t>1,00</t>
  </si>
  <si>
    <t>92</t>
  </si>
  <si>
    <t>55145632</t>
  </si>
  <si>
    <t>splachovač WC automatický tlakový</t>
  </si>
  <si>
    <t>-1031333439</t>
  </si>
  <si>
    <t>"wc bb"4+1</t>
  </si>
  <si>
    <t>93</t>
  </si>
  <si>
    <t>725119122</t>
  </si>
  <si>
    <t>Zařízení záchodů montáž klozetových mís kombi</t>
  </si>
  <si>
    <t>-1873102393</t>
  </si>
  <si>
    <t>"zpětná montáž"</t>
  </si>
  <si>
    <t>"1.NP"2</t>
  </si>
  <si>
    <t>94</t>
  </si>
  <si>
    <t>725210821</t>
  </si>
  <si>
    <t>Demontáž umyvadel bez výtokových armatur umyvadel</t>
  </si>
  <si>
    <t>1648492064</t>
  </si>
  <si>
    <t>2,0</t>
  </si>
  <si>
    <t>3*2,0</t>
  </si>
  <si>
    <t>95</t>
  </si>
  <si>
    <t>725211705</t>
  </si>
  <si>
    <t>Umyvadla keramická bílá bez výtokových armatur připevněná na stěnu šrouby malá (umývátka) rohová 450 mm</t>
  </si>
  <si>
    <t>-1533945664</t>
  </si>
  <si>
    <t>"wc bb" 4+1</t>
  </si>
  <si>
    <t>96</t>
  </si>
  <si>
    <t>725219102</t>
  </si>
  <si>
    <t>Umyvadla montáž umyvadel ostatních typů na šrouby</t>
  </si>
  <si>
    <t>859589523</t>
  </si>
  <si>
    <t xml:space="preserve">"zpětná montáž stávajících do nové pozice"  2*4</t>
  </si>
  <si>
    <t>97</t>
  </si>
  <si>
    <t>725243111</t>
  </si>
  <si>
    <t>Sprchové boxy sprchové masážní a parní boxy 940x940x2210 mm</t>
  </si>
  <si>
    <t>-1038966986</t>
  </si>
  <si>
    <t>98</t>
  </si>
  <si>
    <t>725291111</t>
  </si>
  <si>
    <t>Doplňky zařízení koupelen a záchodů keramické toaletní deska rovná šířka 450 mm</t>
  </si>
  <si>
    <t>-850045180</t>
  </si>
  <si>
    <t>99</t>
  </si>
  <si>
    <t>725291511</t>
  </si>
  <si>
    <t>Doplňky zařízení koupelen a záchodů plastové dávkovač tekutého mýdla na 350 ml</t>
  </si>
  <si>
    <t>361576774</t>
  </si>
  <si>
    <t>1+2</t>
  </si>
  <si>
    <t>(1+2)*3</t>
  </si>
  <si>
    <t>100</t>
  </si>
  <si>
    <t>725291521</t>
  </si>
  <si>
    <t>Doplňky zařízení koupelen a záchodů plastové zásobník toaletních papírů</t>
  </si>
  <si>
    <t>224693440</t>
  </si>
  <si>
    <t>4*4</t>
  </si>
  <si>
    <t>4*4*3</t>
  </si>
  <si>
    <t>101</t>
  </si>
  <si>
    <t>725291531</t>
  </si>
  <si>
    <t>Doplňky zařízení koupelen a záchodů plastové zásobník papírových ručníků</t>
  </si>
  <si>
    <t>1982120313</t>
  </si>
  <si>
    <t>102</t>
  </si>
  <si>
    <t>725291641</t>
  </si>
  <si>
    <t>Doplňky zařízení koupelen a záchodů nerezové madlo sprchové 750 x 450 mm</t>
  </si>
  <si>
    <t>1198604713</t>
  </si>
  <si>
    <t>103</t>
  </si>
  <si>
    <t>725291706</t>
  </si>
  <si>
    <t>Doplňky zařízení koupelen a záchodů smaltované madla rovná, délky 800 mm</t>
  </si>
  <si>
    <t>-270122343</t>
  </si>
  <si>
    <t xml:space="preserve">Poznámka k položce:_x000d_
dveře do kabin bb wc_x000d_
</t>
  </si>
  <si>
    <t>"bb wc " 4+1</t>
  </si>
  <si>
    <t>104</t>
  </si>
  <si>
    <t>725291712</t>
  </si>
  <si>
    <t>Doplňky zařízení koupelen a záchodů smaltované madla krakorcová, délky 834 mm</t>
  </si>
  <si>
    <t>-348970058</t>
  </si>
  <si>
    <t>105</t>
  </si>
  <si>
    <t>725291722</t>
  </si>
  <si>
    <t>Doplňky zařízení koupelen a záchodů smaltované madla krakorcová sklopná, délky 834 mm</t>
  </si>
  <si>
    <t>2032350704</t>
  </si>
  <si>
    <t>106</t>
  </si>
  <si>
    <t>725531101</t>
  </si>
  <si>
    <t>Elektrické ohřívače zásobníkové beztlakové přepadové objem nádrže (příkon) 5 l (2,0 kW)</t>
  </si>
  <si>
    <t>-1184299461</t>
  </si>
  <si>
    <t>107</t>
  </si>
  <si>
    <t>725813111</t>
  </si>
  <si>
    <t>Ventily rohové bez připojovací trubičky nebo flexi hadičky G 1/2"</t>
  </si>
  <si>
    <t>2056823589</t>
  </si>
  <si>
    <t>"Umyvadla" 2*2*2*4</t>
  </si>
  <si>
    <t>"BB"(4+1)*2+5</t>
  </si>
  <si>
    <t>108</t>
  </si>
  <si>
    <t>725820802</t>
  </si>
  <si>
    <t>Demontáž baterií stojánkových do 1 otvoru</t>
  </si>
  <si>
    <t>-422895498</t>
  </si>
  <si>
    <t>3*2</t>
  </si>
  <si>
    <t>109</t>
  </si>
  <si>
    <t>725822613</t>
  </si>
  <si>
    <t>Baterie umyvadlové stojánkové pákové s výpustí</t>
  </si>
  <si>
    <t>22871541</t>
  </si>
  <si>
    <t>"wc" 2+1</t>
  </si>
  <si>
    <t>"wc" (2+1)*3</t>
  </si>
  <si>
    <t>"bb"1</t>
  </si>
  <si>
    <t>110</t>
  </si>
  <si>
    <t>725841312</t>
  </si>
  <si>
    <t>Baterie sprchové nástěnné pákové</t>
  </si>
  <si>
    <t>1280731514</t>
  </si>
  <si>
    <t>111</t>
  </si>
  <si>
    <t>725861102</t>
  </si>
  <si>
    <t>Zápachové uzávěrky zařizovacích předmětů pro umyvadla DN 40</t>
  </si>
  <si>
    <t>728606772</t>
  </si>
  <si>
    <t>112</t>
  </si>
  <si>
    <t>998725103</t>
  </si>
  <si>
    <t>Přesun hmot pro zařizovací předměty stanovený z hmotnosti přesunovaného materiálu vodorovná dopravní vzdálenost do 50 m v objektech výšky přes 12 do 24 m</t>
  </si>
  <si>
    <t>-560717</t>
  </si>
  <si>
    <t>733</t>
  </si>
  <si>
    <t>Ústřední vytápění - rozvodné potrubí</t>
  </si>
  <si>
    <t>113</t>
  </si>
  <si>
    <t>733111103</t>
  </si>
  <si>
    <t>Potrubí z trubek ocelových závitových černých spojovaných svařováním bezešvých běžných nízkotlakých PN 16 do 115°C DN 15</t>
  </si>
  <si>
    <t>-2122199463</t>
  </si>
  <si>
    <t>"prodloužení přívodního potrubí k otopnému tělesu 1.NP" 2,0*2</t>
  </si>
  <si>
    <t>"prodloužení přívodního potrubí k otopnému tělesu 2.NP-4.NP" 2,0*2*3</t>
  </si>
  <si>
    <t>114</t>
  </si>
  <si>
    <t>733121110</t>
  </si>
  <si>
    <t>Potrubí z trubek ocelových hladkých spojovaných svařováním černých bezešvých nízkotlakých T= do +115°C Ø 22/2,6</t>
  </si>
  <si>
    <t>637651366</t>
  </si>
  <si>
    <t>Poznámka k položce:_x000d_
otopná tělessa chodba</t>
  </si>
  <si>
    <t>4*3,5*2</t>
  </si>
  <si>
    <t>115</t>
  </si>
  <si>
    <t>733190107</t>
  </si>
  <si>
    <t>Zkoušky těsnosti potrubí, manžety prostupové z trubek ocelových zkoušky těsnosti potrubí (za provozu) z trubek ocelových závitových DN do 40</t>
  </si>
  <si>
    <t>-158698515</t>
  </si>
  <si>
    <t>116</t>
  </si>
  <si>
    <t>733191923</t>
  </si>
  <si>
    <t>Opravy rozvodů potrubí z trubek ocelových závitových normálních i zesílených navaření odbočky na stávající potrubí, odbočka DN 15</t>
  </si>
  <si>
    <t>569127151</t>
  </si>
  <si>
    <t>4*2</t>
  </si>
  <si>
    <t>117</t>
  </si>
  <si>
    <t>998733101</t>
  </si>
  <si>
    <t>Přesun hmot pro rozvody potrubí stanovený z hmotnosti přesunovaného materiálu vodorovná dopravní vzdálenost do 50 m v objektech výšky do 6 m</t>
  </si>
  <si>
    <t>1196636395</t>
  </si>
  <si>
    <t>735</t>
  </si>
  <si>
    <t>Ústřední vytápění - otopná tělesa</t>
  </si>
  <si>
    <t>118</t>
  </si>
  <si>
    <t>735151822</t>
  </si>
  <si>
    <t>Demontáž otopných těles panelových dvouřadých stavební délky přes 1500 do 2820 mm</t>
  </si>
  <si>
    <t>919345858</t>
  </si>
  <si>
    <t>"1.NP" 1,0</t>
  </si>
  <si>
    <t>"2.NP-4.NP" 3*1,0</t>
  </si>
  <si>
    <t>119</t>
  </si>
  <si>
    <t>735152679</t>
  </si>
  <si>
    <t>Otopná tělesa panelová VK třídesková PN 1,0 MPa, T do 110°C se třemi přídavnými přestupními plochami výšky tělesa 600 mm stavební délky / výkonu 1200 mm / 2887 W</t>
  </si>
  <si>
    <t>-1556348121</t>
  </si>
  <si>
    <t>120</t>
  </si>
  <si>
    <t>735164511</t>
  </si>
  <si>
    <t>Otopná tělesa trubková montáž těles na stěnu výšky tělesa do 1500 mm</t>
  </si>
  <si>
    <t>-483009871</t>
  </si>
  <si>
    <t>121</t>
  </si>
  <si>
    <t>55128134</t>
  </si>
  <si>
    <t>hlava termostatická kapalinová pro radiátorové tělesa s integrovaným ventilem</t>
  </si>
  <si>
    <t>-1792679519</t>
  </si>
  <si>
    <t>122</t>
  </si>
  <si>
    <t>998735101</t>
  </si>
  <si>
    <t>Přesun hmot pro otopná tělesa stanovený z hmotnosti přesunovaného materiálu vodorovná dopravní vzdálenost do 50 m v objektech výšky do 6 m</t>
  </si>
  <si>
    <t>1428431136</t>
  </si>
  <si>
    <t>741</t>
  </si>
  <si>
    <t>Elektroinstalace - silnoproud</t>
  </si>
  <si>
    <t>123</t>
  </si>
  <si>
    <t>741310001</t>
  </si>
  <si>
    <t>Montáž spínačů jedno nebo dvoupólových nástěnných se zapojením vodičů, pro prostředí normální vypínačů, řazení 1-jednopólových</t>
  </si>
  <si>
    <t>-1080310660</t>
  </si>
  <si>
    <t>124</t>
  </si>
  <si>
    <t>34535527</t>
  </si>
  <si>
    <t>spínač jednopólový 10A alabastr, slon.kost</t>
  </si>
  <si>
    <t>CS ÚRS 2020 01</t>
  </si>
  <si>
    <t>-207427259</t>
  </si>
  <si>
    <t>125</t>
  </si>
  <si>
    <t>741310001R1</t>
  </si>
  <si>
    <t>Kabelový el rozvod</t>
  </si>
  <si>
    <t>Kč</t>
  </si>
  <si>
    <t>-588163606</t>
  </si>
  <si>
    <t xml:space="preserve">"wc bb jídelna"  1</t>
  </si>
  <si>
    <t>126</t>
  </si>
  <si>
    <t>741372061</t>
  </si>
  <si>
    <t>Montáž svítidel LED se zapojením vodičů bytových nebo společenských místností přisazených stropních panelových, obsahu do 0,09 m2</t>
  </si>
  <si>
    <t>1796188828</t>
  </si>
  <si>
    <t>" wc bb jídelna" 1</t>
  </si>
  <si>
    <t>127</t>
  </si>
  <si>
    <t>34821275</t>
  </si>
  <si>
    <t>svítidlo bytové žárovkové IP42, max. 60W E27</t>
  </si>
  <si>
    <t>-358508812</t>
  </si>
  <si>
    <t>128</t>
  </si>
  <si>
    <t>34774100</t>
  </si>
  <si>
    <t>žárovka LED E27 4W</t>
  </si>
  <si>
    <t>-1613174353</t>
  </si>
  <si>
    <t>742</t>
  </si>
  <si>
    <t>Elektroinstalace - slaboproud</t>
  </si>
  <si>
    <t>129</t>
  </si>
  <si>
    <t>742121001</t>
  </si>
  <si>
    <t>Montáž kabelů sdělovacích pro vnitřní rozvody počtu žil do 15</t>
  </si>
  <si>
    <t>-1164736573</t>
  </si>
  <si>
    <t>"pro doplŃované tablo zvonkové u hlavních dveří" 20,00</t>
  </si>
  <si>
    <t>130</t>
  </si>
  <si>
    <t>34121002</t>
  </si>
  <si>
    <t>kabel sdělovací jádro Cu plné izolace PVC plášť PVC 100V (SYKY) 1x2x0,5mm2</t>
  </si>
  <si>
    <t>886662477</t>
  </si>
  <si>
    <t>20*1,2 'Přepočtené koeficientem množství</t>
  </si>
  <si>
    <t>131</t>
  </si>
  <si>
    <t>742310002</t>
  </si>
  <si>
    <t>Montáž domovního telefonu komunikačního tabla</t>
  </si>
  <si>
    <t>1257995276</t>
  </si>
  <si>
    <t>132</t>
  </si>
  <si>
    <t>38227040R1</t>
  </si>
  <si>
    <t>Domácí telefon - tablo s kamerou a ovládácí modul pro vrátnici</t>
  </si>
  <si>
    <t>1880998850</t>
  </si>
  <si>
    <t>Poznámka k položce:_x000d_
Nové tablo zvonkové u hlavního vchodu - klon stávajícího. _x000d_
Stávající zvonkové tablo u vstupních dveří bude doplněno druhým tablem (klonem) a to s výškou horní hrany tabla ≤ 1200 mm od přístupové zpevněné plochy před hlavním vchodem.</t>
  </si>
  <si>
    <t>133</t>
  </si>
  <si>
    <t>742350001</t>
  </si>
  <si>
    <t>Montáž zařízení pro tělesně postižené signalizačního světla s akustickou signalizací</t>
  </si>
  <si>
    <t>1406799017</t>
  </si>
  <si>
    <t>"hlavní vstup" 1</t>
  </si>
  <si>
    <t>134</t>
  </si>
  <si>
    <t>37414130R1</t>
  </si>
  <si>
    <t>Elektronický vrátny s akustickou a optickou signalizací pro BB užívání</t>
  </si>
  <si>
    <t>1016830873</t>
  </si>
  <si>
    <t>Poznámka k položce:_x000d_
Nad vstupními dveřmi bude osazen elektronický vrátný s akustickou a optickou signalizací. Trylek akustické signalizace bude ve formátu „Í-Á“.</t>
  </si>
  <si>
    <t>135</t>
  </si>
  <si>
    <t>742350002</t>
  </si>
  <si>
    <t>Montáž zařízení pro tělesně postižené potvrzovacího tlačítka</t>
  </si>
  <si>
    <t>-731659272</t>
  </si>
  <si>
    <t>136</t>
  </si>
  <si>
    <t>00000100</t>
  </si>
  <si>
    <t>Tlačítko potvrzovací pro bb wc</t>
  </si>
  <si>
    <t>ks</t>
  </si>
  <si>
    <t>-1528127120</t>
  </si>
  <si>
    <t>137</t>
  </si>
  <si>
    <t>742350003</t>
  </si>
  <si>
    <t>Montáž zařízení pro tělesně postižené volacího tlačítka do výšky 900 mm a táhla do výšky 150 mm</t>
  </si>
  <si>
    <t>-1792677060</t>
  </si>
  <si>
    <t>138</t>
  </si>
  <si>
    <t>00000101</t>
  </si>
  <si>
    <t>Tlačítko volací s táhlemí pro bb wc</t>
  </si>
  <si>
    <t>763940856</t>
  </si>
  <si>
    <t>139</t>
  </si>
  <si>
    <t>742350004</t>
  </si>
  <si>
    <t>Montáž zařízení pro tělesně postižené napájecího zdroje 24 V</t>
  </si>
  <si>
    <t>1122754997</t>
  </si>
  <si>
    <t>140</t>
  </si>
  <si>
    <t>00000102</t>
  </si>
  <si>
    <t>Napájecí zdroj 24 V</t>
  </si>
  <si>
    <t>1888974712</t>
  </si>
  <si>
    <t>141</t>
  </si>
  <si>
    <t>742350006</t>
  </si>
  <si>
    <t>Montáž zařízení pro tělesně postižené instalační krabice pro DHM</t>
  </si>
  <si>
    <t>-505851279</t>
  </si>
  <si>
    <t>142</t>
  </si>
  <si>
    <t>00000103</t>
  </si>
  <si>
    <t>Instalační krabice DHM</t>
  </si>
  <si>
    <t>570884636</t>
  </si>
  <si>
    <t>751</t>
  </si>
  <si>
    <t>Vzduchotechnika</t>
  </si>
  <si>
    <t>143</t>
  </si>
  <si>
    <t>751111011</t>
  </si>
  <si>
    <t>Montáž ventilátoru axiálního nízkotlakého nástěnného základního, průměru do 100 mm</t>
  </si>
  <si>
    <t>1412081071</t>
  </si>
  <si>
    <t>144</t>
  </si>
  <si>
    <t>42914101</t>
  </si>
  <si>
    <t>ventilátor axiální potrubní skříň z plastu průtok 100m3/h IP44 13W D 100mm</t>
  </si>
  <si>
    <t>476692954</t>
  </si>
  <si>
    <t>145</t>
  </si>
  <si>
    <t>751322011</t>
  </si>
  <si>
    <t>Montáž talířových ventilů, anemostatů, dýz talířového ventilu, průměru do 100 mm</t>
  </si>
  <si>
    <t>-1855302594</t>
  </si>
  <si>
    <t>146</t>
  </si>
  <si>
    <t>00000001</t>
  </si>
  <si>
    <t>Anemostat talířový d 100 mm</t>
  </si>
  <si>
    <t>720649262</t>
  </si>
  <si>
    <t>147</t>
  </si>
  <si>
    <t>751398041</t>
  </si>
  <si>
    <t>Montáž ostatních zařízení protidešťové žaluzie nebo žaluziové klapky na kruhové potrubí, průměru do 300 mm</t>
  </si>
  <si>
    <t>-102333995</t>
  </si>
  <si>
    <t>148</t>
  </si>
  <si>
    <t>42982400</t>
  </si>
  <si>
    <t>klapka čtyřhranná regulační Pz 200x200mm</t>
  </si>
  <si>
    <t>903347877</t>
  </si>
  <si>
    <t>149</t>
  </si>
  <si>
    <t>751581311</t>
  </si>
  <si>
    <t>Protipožární ochrana vzduchotechnického potrubí prostup čtyřhranného potrubí stěnou, průřezu potrubí do 0,01 m2</t>
  </si>
  <si>
    <t>-514829223</t>
  </si>
  <si>
    <t>762</t>
  </si>
  <si>
    <t>Konstrukce tesařské</t>
  </si>
  <si>
    <t>150</t>
  </si>
  <si>
    <t>762430016</t>
  </si>
  <si>
    <t>Obložení stěn z cementotřískových desek šroubovaných na sraz, tloušťky desky 20 mm</t>
  </si>
  <si>
    <t>-947436191</t>
  </si>
  <si>
    <t>763</t>
  </si>
  <si>
    <t>Konstrukce suché výstavby</t>
  </si>
  <si>
    <t>151</t>
  </si>
  <si>
    <t>763122404</t>
  </si>
  <si>
    <t>Stěna šachtová ze sádrokartonových desek s nosnou konstrukcí z ocelových profilů CW, UW jednoduše opláštěná deskou protipožární DF tl. 15 mm s izolací, EI 30, stěna tl. 65 mm, profil 50</t>
  </si>
  <si>
    <t>-373865923</t>
  </si>
  <si>
    <t>152</t>
  </si>
  <si>
    <t>763411111</t>
  </si>
  <si>
    <t>Sanitární příčky vhodné do mokrého prostředí dělící z dřevotřískových desek s HPL-laminátem tl. 19,6 mm</t>
  </si>
  <si>
    <t>1077828046</t>
  </si>
  <si>
    <t>"1.NP" ( 1,67+1,60+2,70+1,30*2)*2,20</t>
  </si>
  <si>
    <t>"2.NP-4.NP" 18,854*3</t>
  </si>
  <si>
    <t>153</t>
  </si>
  <si>
    <t>763411121</t>
  </si>
  <si>
    <t>Sanitární příčky vhodné do mokrého prostředí dveře vnitřní do sanitárních příček šířky do 800 mm, výšky do 2 000 mm z dřevotřískových desek s HPL-laminátem včetně nerezového kování tl. 19,6 mm</t>
  </si>
  <si>
    <t>-1858075347</t>
  </si>
  <si>
    <t>154</t>
  </si>
  <si>
    <t>998763303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</si>
  <si>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</si>
  <si>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-1524445980</t>
  </si>
  <si>
    <t>766</t>
  </si>
  <si>
    <t>Konstrukce truhlářské</t>
  </si>
  <si>
    <t>155</t>
  </si>
  <si>
    <t>766213100</t>
  </si>
  <si>
    <t>Montáž madel schodišťových z plastů dílčích</t>
  </si>
  <si>
    <t>-15863351</t>
  </si>
  <si>
    <t>"dveřní křídla"</t>
  </si>
  <si>
    <t>"D2" 1+10</t>
  </si>
  <si>
    <t>"D3" 1</t>
  </si>
  <si>
    <t>156</t>
  </si>
  <si>
    <t>55147055</t>
  </si>
  <si>
    <t>madlo invalidní rovné smaltované bílé 800mm</t>
  </si>
  <si>
    <t>-920978527</t>
  </si>
  <si>
    <t>157</t>
  </si>
  <si>
    <t>55147058</t>
  </si>
  <si>
    <t>madlo universální 1000mm</t>
  </si>
  <si>
    <t>1351893986</t>
  </si>
  <si>
    <t>158</t>
  </si>
  <si>
    <t>766432331</t>
  </si>
  <si>
    <t>Montáž obložení sloupů nebo pilířů plochy přes 1 m2 palubkami na pero a drážku z tvrdého dřeva, šířky přes 40 do 60 mm</t>
  </si>
  <si>
    <t>-1543167175</t>
  </si>
  <si>
    <t>Poznámka k položce:_x000d_
Montáž stávajícího dřevěného profilovaného deštění</t>
  </si>
  <si>
    <t xml:space="preserve">"wc bb u jídelny - dveře šatna" </t>
  </si>
  <si>
    <t>0,75*2,35*2</t>
  </si>
  <si>
    <t>0,75*1,30</t>
  </si>
  <si>
    <t>159</t>
  </si>
  <si>
    <t>766622861</t>
  </si>
  <si>
    <t>Demontáž okenních konstrukcí k opětovnému použití vyvěšení křídel dřevěných nebo plastových okenních, plochy otvoru do 1,5 m2</t>
  </si>
  <si>
    <t>-771939531</t>
  </si>
  <si>
    <t>"2.NP-3.NP" 3*3</t>
  </si>
  <si>
    <t>160</t>
  </si>
  <si>
    <t>766660001</t>
  </si>
  <si>
    <t>Montáž dveřních křídel dřevěných nebo plastových otevíravých do ocelové zárubně povrchově upravených jednokřídlových, šířky do 800 mm</t>
  </si>
  <si>
    <t>-1327321573</t>
  </si>
  <si>
    <t>"wc bb u jídelny" 1,0</t>
  </si>
  <si>
    <t>161</t>
  </si>
  <si>
    <t>61162086</t>
  </si>
  <si>
    <t>dveře jednokřídlé dřevotřískové povrch laminátový plné 800x1970-2100mm</t>
  </si>
  <si>
    <t>1558801429</t>
  </si>
  <si>
    <t xml:space="preserve">Poznámka k položce:_x000d_
Vstupní dveře, do kabiny WC  se navrhují šířky 800 mm. Dveře se otevírají směrem ven a budou opatřeny z vnitřní strany vodorovným madlem ve výšce 850 mm. Zámek dveří musí být odjistitelný zvenku.</t>
  </si>
  <si>
    <t>162</t>
  </si>
  <si>
    <t>766660011</t>
  </si>
  <si>
    <t>Montáž dveřních křídel dřevěných nebo plastových otevíravých do ocelové zárubně povrchově upravených dvoukřídlových, šířky do 1450 mm</t>
  </si>
  <si>
    <t>-805804793</t>
  </si>
  <si>
    <t>"u jídelny" 1</t>
  </si>
  <si>
    <t>163</t>
  </si>
  <si>
    <t>61162114</t>
  </si>
  <si>
    <t>dveře dvoukřídlé dřevotřískové povrch laminátový plné 1250x1970-2100mm</t>
  </si>
  <si>
    <t>1018738034</t>
  </si>
  <si>
    <t>Poznámka k položce:_x000d_
Dvoukřídlové dveře na chodbě u jídelny (D3) zajišťují volný průchod 650 mm. Tato dveřní výplň bude vybourána a nahrazena novou dveřní výplní, rovněž dvoukřídlovou ovšem s nesymetricky dělenými dveřními křídly. Aktivní dveřní křídlo bude zajištovat volný průchod po otevření 800 mm. Výška kliky ≤ 1100 mm, výška zámku ≤ 1000 mm. Provedení konstrukce dveří bude bez prahu. Aktivní dveřní křídlo bude opatřeno samozavíračem se zpožďovačem zavírání a posilovačem otevírání pro BB dveře (např. GEZE TS5000S ECLine). Nebo bude opatřeno vodorovným madlem na straně opačné, než jsou dveřní závěsy a to přes celou šířku dveřního křídla. Madlo bude osazeno ve výšce 850 mm</t>
  </si>
  <si>
    <t>164</t>
  </si>
  <si>
    <t>766660132</t>
  </si>
  <si>
    <t>Montáž dveřních křídel dřevěných nebo plastových otevíravých do dřevěné rámové zárubně z masivního dřeva jednokřídlových, šířky přes 800 mm</t>
  </si>
  <si>
    <t>-106043727</t>
  </si>
  <si>
    <t>Poznámka k položce:_x000d_
Stávající dveřní křídlo přemístěné</t>
  </si>
  <si>
    <t>165</t>
  </si>
  <si>
    <t>766660716</t>
  </si>
  <si>
    <t>Montáž dveřních doplňků samozavírače na zárubeň dřevěnou</t>
  </si>
  <si>
    <t>-1098505245</t>
  </si>
  <si>
    <t>"wc" 2*4</t>
  </si>
  <si>
    <t>166</t>
  </si>
  <si>
    <t>54917260R1</t>
  </si>
  <si>
    <t>samozavírač dveří se zpožďovačem zavírání a posilovačem otevírání</t>
  </si>
  <si>
    <t>1158016308</t>
  </si>
  <si>
    <t>167</t>
  </si>
  <si>
    <t>766660728</t>
  </si>
  <si>
    <t>Montáž dveřních doplňků dveřního kování interiérového zámku</t>
  </si>
  <si>
    <t>-675292178</t>
  </si>
  <si>
    <t>168</t>
  </si>
  <si>
    <t>54914622R1</t>
  </si>
  <si>
    <t>Dveřní kování zámek odjistitelný zvenku</t>
  </si>
  <si>
    <t>1595823740</t>
  </si>
  <si>
    <t>169</t>
  </si>
  <si>
    <t>766660729</t>
  </si>
  <si>
    <t>Montáž dveřních doplňků dveřního kování interiérového štítku s klikou</t>
  </si>
  <si>
    <t>-46074436</t>
  </si>
  <si>
    <t>170</t>
  </si>
  <si>
    <t>54914622</t>
  </si>
  <si>
    <t>kování dveřní vrchní klika včetně štítu a montážního materiálu BB 72 matný nikl</t>
  </si>
  <si>
    <t>-704808843</t>
  </si>
  <si>
    <t>171</t>
  </si>
  <si>
    <t>766663962</t>
  </si>
  <si>
    <t>Oprava dveřních křídel dřevěných výměna dveřní výplně z tvrdého dřeva</t>
  </si>
  <si>
    <t>1982134066</t>
  </si>
  <si>
    <t>"vstupní dveřní křídla" 2</t>
  </si>
  <si>
    <t>172</t>
  </si>
  <si>
    <t>61173190R1</t>
  </si>
  <si>
    <t>dveřní křídla dřevěné vchodové kazetové 1650/2100 mm</t>
  </si>
  <si>
    <t>1320167823</t>
  </si>
  <si>
    <t>Poznámka k položce:_x000d_
Aktivní křídlo 900 mm čistý průchozí profil. Zachování stávajícího členění a prosklení._x000d_
Stávající vchodové hlavní dveře do budovy se musí BB upravit. Obě křídla se nahradí novými v asymetrickém členění tak, aby aktivní křídlo zajišťovalo čistý průchozí profil 900 mm. Předpokládá se zachování stávajícího rámu a nadsvětlíku. Konstrukce a vybavení dveřní výplně bude odpovídat BB požadavkům._x000d_
Úprava pro elektonického vrátného v konstrukci křídel a kování.</t>
  </si>
  <si>
    <t>173</t>
  </si>
  <si>
    <t>766691914</t>
  </si>
  <si>
    <t>Ostatní práce vyvěšení nebo zavěšení křídel s případným uložením a opětovným zavěšením po provedení stavebních změn dřevěných dveřních, plochy do 2 m2</t>
  </si>
  <si>
    <t>1093464800</t>
  </si>
  <si>
    <t>"D</t>
  </si>
  <si>
    <t>"D3" 2</t>
  </si>
  <si>
    <t>174</t>
  </si>
  <si>
    <t>766691915</t>
  </si>
  <si>
    <t>Ostatní práce vyvěšení nebo zavěšení křídel s případným uložením a opětovným zavěšením po provedení stavebních změn dřevěných dveřních, plochy přes 2 m2</t>
  </si>
  <si>
    <t>-686215162</t>
  </si>
  <si>
    <t xml:space="preserve">"wc bb u jídelny"  1</t>
  </si>
  <si>
    <t>175</t>
  </si>
  <si>
    <t>766693413</t>
  </si>
  <si>
    <t>Montáž ostatních truhlářských konstrukcí umyvadlových desek bez výřezu, délky jednoho dílu přes 2000 mm</t>
  </si>
  <si>
    <t>-222288158</t>
  </si>
  <si>
    <t>"pult jídelna" 1</t>
  </si>
  <si>
    <t>176</t>
  </si>
  <si>
    <t>60722275</t>
  </si>
  <si>
    <t>deska dřevotřísková laminovaná dřevěný dekor 2070x2800mm tl 38mm</t>
  </si>
  <si>
    <t>-1727251561</t>
  </si>
  <si>
    <t>3,0*0,60</t>
  </si>
  <si>
    <t>1,8*2,4 'Přepočtené koeficientem množství</t>
  </si>
  <si>
    <t>177</t>
  </si>
  <si>
    <t>766694111</t>
  </si>
  <si>
    <t>Montáž ostatních truhlářských konstrukcí parapetních desek dřevěných nebo plastových šířky do 300 mm, délky do 1000 mm</t>
  </si>
  <si>
    <t>1833413628</t>
  </si>
  <si>
    <t>"dozdívky parapetů ve wc - zvýšení " 1,0*2*3</t>
  </si>
  <si>
    <t>178</t>
  </si>
  <si>
    <t>60794103</t>
  </si>
  <si>
    <t>parapet dřevotřískový vnitřní povrch laminátový š 300mm</t>
  </si>
  <si>
    <t>816994601</t>
  </si>
  <si>
    <t>1,0*2*3</t>
  </si>
  <si>
    <t>179</t>
  </si>
  <si>
    <t>766695213</t>
  </si>
  <si>
    <t>Montáž ostatních truhlářských konstrukcí prahů dveří jednokřídlových, šířky přes 100 mm</t>
  </si>
  <si>
    <t>422732120</t>
  </si>
  <si>
    <t>1,0</t>
  </si>
  <si>
    <t>180</t>
  </si>
  <si>
    <t>61187181</t>
  </si>
  <si>
    <t>práh dveřní dřevěný dubový tl 20mm dl 920mm š 150mm</t>
  </si>
  <si>
    <t>798327979</t>
  </si>
  <si>
    <t>181</t>
  </si>
  <si>
    <t>61187161</t>
  </si>
  <si>
    <t>práh dveřní dřevěný dubový tl 20mm dl 820mm š 150mm</t>
  </si>
  <si>
    <t>1151578875</t>
  </si>
  <si>
    <t>182</t>
  </si>
  <si>
    <t>61187261</t>
  </si>
  <si>
    <t>práh dveřní dřevěný dubový tl 20mm dl 1470mm š 150mm</t>
  </si>
  <si>
    <t>-1862488812</t>
  </si>
  <si>
    <t>183</t>
  </si>
  <si>
    <t>61187221</t>
  </si>
  <si>
    <t>práh dveřní dřevěný dubový tl 20mm dl 1270mm š 150mm</t>
  </si>
  <si>
    <t>791143051</t>
  </si>
  <si>
    <t>184</t>
  </si>
  <si>
    <t>998766103</t>
  </si>
  <si>
    <t>Přesun hmot pro konstrukce truhlářské stanovený z hmotnosti přesunovaného materiálu vodorovná dopravní vzdálenost do 50 m v objektech výšky přes 12 do 24 m</t>
  </si>
  <si>
    <t>-1330035162</t>
  </si>
  <si>
    <t>767</t>
  </si>
  <si>
    <t>Konstrukce zámečnické</t>
  </si>
  <si>
    <t>185</t>
  </si>
  <si>
    <t>767161111</t>
  </si>
  <si>
    <t>Montáž zábradlí rovného z trubek nebo tenkostěnných profilů do zdiva, hmotnosti 1 m zábradlí do 20 kg</t>
  </si>
  <si>
    <t>-1808747109</t>
  </si>
  <si>
    <t>Poznámka k položce:_x000d_
u otopných těles bude provedeno rozebiratelné</t>
  </si>
  <si>
    <t>"madla rampa 1:8" 2,90*3</t>
  </si>
  <si>
    <t>"rampa pro slepce prostor" 2*2,0</t>
  </si>
  <si>
    <t>186</t>
  </si>
  <si>
    <t>14011020</t>
  </si>
  <si>
    <t>trubka ocelová bezešvá hladká jakost 11 353 44,5x3,2mm</t>
  </si>
  <si>
    <t>2055953185</t>
  </si>
  <si>
    <t>"madla rampa 1:8" 2,90*3*2</t>
  </si>
  <si>
    <t>187</t>
  </si>
  <si>
    <t>767161123</t>
  </si>
  <si>
    <t>Montáž zábradlí rovného z trubek nebo tenkostěnných profilů na ocelovou konstrukci, hmotnosti 1 m zábradlí do 20 kg</t>
  </si>
  <si>
    <t>-1789400816</t>
  </si>
  <si>
    <t>188</t>
  </si>
  <si>
    <t>767493001</t>
  </si>
  <si>
    <t>Montáž nosného roštu fasád a stěn výztužných kovových profilů pro sádrokarton, kotvených do zdiva nebo lehčeného betonu</t>
  </si>
  <si>
    <t>907407622</t>
  </si>
  <si>
    <t>"položka užita pro montáž sekundární kce pro kotvení okna v chodbě u rampy"</t>
  </si>
  <si>
    <t>2,1+2,1+1,0+1,0</t>
  </si>
  <si>
    <t>189</t>
  </si>
  <si>
    <t>14550152</t>
  </si>
  <si>
    <t>profil ocelový obdélníkový svařovaný 60x40x2mm</t>
  </si>
  <si>
    <t>-1576430000</t>
  </si>
  <si>
    <t>Poznámka k položce:_x000d_
povrchová úprava RAL 7043</t>
  </si>
  <si>
    <t>"Konstrukce pro okna chodba"</t>
  </si>
  <si>
    <t>12,40*0,00545</t>
  </si>
  <si>
    <t>0,068*1,05 'Přepočtené koeficientem množství</t>
  </si>
  <si>
    <t>190</t>
  </si>
  <si>
    <t>767610121</t>
  </si>
  <si>
    <t>Montáž oken jednoduchých z hliníkových nebo ocelových profilů na polyuretanovou pěnu otevíravých do celostěnových panelů nebo ocelové konstrukce, plochy do 0,6 m2</t>
  </si>
  <si>
    <t>1166421673</t>
  </si>
  <si>
    <t>"okna chodba rampa" 1,0*0,6*2</t>
  </si>
  <si>
    <t>191</t>
  </si>
  <si>
    <t>55341009</t>
  </si>
  <si>
    <t>okno Al otevíravé/sklopné trojsklo do plochy 1m2</t>
  </si>
  <si>
    <t>-1265380075</t>
  </si>
  <si>
    <t>Poznámka k položce:_x000d_
Uw=0,90 w/m2*K_x000d_
ovládání otevírání z podlahy</t>
  </si>
  <si>
    <t>192</t>
  </si>
  <si>
    <t>767893121</t>
  </si>
  <si>
    <t>Montáž stříšek nad venkovními vstupy z kovových profilů kotvených k nosné konstrukci pomocí konzol, výplň z umělých hmot rovná, šířky do 1,50 m</t>
  </si>
  <si>
    <t>-1038335086</t>
  </si>
  <si>
    <t>"konzole jídelního výdejního pultu - konzole pod deskou" 6</t>
  </si>
  <si>
    <t>193</t>
  </si>
  <si>
    <t>55231305</t>
  </si>
  <si>
    <t>konzola na zeď pro výlevku rozměru 540x440mm</t>
  </si>
  <si>
    <t>962509775</t>
  </si>
  <si>
    <t>"pro výdejní pult jídelny" 6</t>
  </si>
  <si>
    <t>194</t>
  </si>
  <si>
    <t>767995112</t>
  </si>
  <si>
    <t>Montáž ostatních atypických zámečnických konstrukcí hmotnosti přes 5 do 10 kg</t>
  </si>
  <si>
    <t>kg</t>
  </si>
  <si>
    <t>1376780386</t>
  </si>
  <si>
    <t>"sloupky pro madla rampy u vrátnice" 1,00*3*5,17"kg"+"pat.pl" 3*3,0</t>
  </si>
  <si>
    <t>195</t>
  </si>
  <si>
    <t>1084020602</t>
  </si>
  <si>
    <t>196</t>
  </si>
  <si>
    <t>13611228</t>
  </si>
  <si>
    <t>plech ocelový hladký jakost S235JR tl 10mm tabule</t>
  </si>
  <si>
    <t>1561572613</t>
  </si>
  <si>
    <t>0,12*0,12*0,01*3*7,82</t>
  </si>
  <si>
    <t>197</t>
  </si>
  <si>
    <t>998767103</t>
  </si>
  <si>
    <t>Přesun hmot pro zámečnické konstrukce stanovený z hmotnosti přesunovaného materiálu vodorovná dopravní vzdálenost do 50 m v objektech výšky přes 12 do 24 m</t>
  </si>
  <si>
    <t>-868540173</t>
  </si>
  <si>
    <t>771</t>
  </si>
  <si>
    <t>Podlahy z dlaždic</t>
  </si>
  <si>
    <t>198</t>
  </si>
  <si>
    <t>771121011</t>
  </si>
  <si>
    <t>Příprava podkladu před provedením dlažby nátěr penetrační na podlahu</t>
  </si>
  <si>
    <t>422288590</t>
  </si>
  <si>
    <t>"1.NP" 13,50</t>
  </si>
  <si>
    <t>"2.NP-4.NP" 13,50*3</t>
  </si>
  <si>
    <t>"u rampy 1:8" 15,50</t>
  </si>
  <si>
    <t>"wc bb jídelna" 2,0*1,7</t>
  </si>
  <si>
    <t>199</t>
  </si>
  <si>
    <t>771151012</t>
  </si>
  <si>
    <t>Příprava podkladu před provedením dlažby samonivelační stěrka min.pevnosti 20 MPa, tloušťky přes 3 do 5 mm</t>
  </si>
  <si>
    <t>-2002017216</t>
  </si>
  <si>
    <t>200</t>
  </si>
  <si>
    <t>771474113</t>
  </si>
  <si>
    <t>Montáž soklů z dlaždic keramických lepených flexibilním lepidlem rovných, výšky přes 90 do 120 mm</t>
  </si>
  <si>
    <t>1410867710</t>
  </si>
  <si>
    <t>"u rampy" 31,00</t>
  </si>
  <si>
    <t>201</t>
  </si>
  <si>
    <t>771573810</t>
  </si>
  <si>
    <t>Demontáž podlah z dlaždic keramických lepených</t>
  </si>
  <si>
    <t>-1607440678</t>
  </si>
  <si>
    <t>202</t>
  </si>
  <si>
    <t>771574112</t>
  </si>
  <si>
    <t>Montáž podlah z dlaždic keramických lepených flexibilním lepidlem maloformátových hladkých přes 9 do 12 ks/m2</t>
  </si>
  <si>
    <t>504200470</t>
  </si>
  <si>
    <t>Poznámka k položce:_x000d_
koeficient smykového tření 0,50</t>
  </si>
  <si>
    <t>203</t>
  </si>
  <si>
    <t>59761434</t>
  </si>
  <si>
    <t>dlažba keramická slinutá hladká do interiéru i exteriéru pro vysoké mechanické namáhání přes 9 do 12ks/m2</t>
  </si>
  <si>
    <t>-1924826002</t>
  </si>
  <si>
    <t>Poznámka k položce:_x000d_
koeficient smykového tření min. 0,56</t>
  </si>
  <si>
    <t>76,152*1,1 'Přepočtené koeficientem množství</t>
  </si>
  <si>
    <t>204</t>
  </si>
  <si>
    <t>998771103</t>
  </si>
  <si>
    <t>Přesun hmot pro podlahy z dlaždic stanovený z hmotnosti přesunovaného materiálu vodorovná dopravní vzdálenost do 50 m v objektech výšky přes 12 do 24 m</t>
  </si>
  <si>
    <t>-1246590215</t>
  </si>
  <si>
    <t>776</t>
  </si>
  <si>
    <t>Podlahy povlakové</t>
  </si>
  <si>
    <t>205</t>
  </si>
  <si>
    <t>776111115</t>
  </si>
  <si>
    <t>Příprava podkladu broušení podlah stávajícího podkladu před litím stěrky</t>
  </si>
  <si>
    <t>869545337</t>
  </si>
  <si>
    <t>"01.05" 10,00</t>
  </si>
  <si>
    <t>"01.03" 16,90</t>
  </si>
  <si>
    <t>206</t>
  </si>
  <si>
    <t>776111311</t>
  </si>
  <si>
    <t>Příprava podkladu vysátí podlah</t>
  </si>
  <si>
    <t>-507875850</t>
  </si>
  <si>
    <t>207</t>
  </si>
  <si>
    <t>776121111</t>
  </si>
  <si>
    <t>Příprava podkladu penetrace vodou ředitelná na savý podklad (válečkováním) ředěná v poměru 1:3 podlah</t>
  </si>
  <si>
    <t>-1628461640</t>
  </si>
  <si>
    <t>208</t>
  </si>
  <si>
    <t>776201811</t>
  </si>
  <si>
    <t>Demontáž povlakových podlahovin lepených ručně bez podložky</t>
  </si>
  <si>
    <t>-928384505</t>
  </si>
  <si>
    <t>"01.03" 16,94+3,41</t>
  </si>
  <si>
    <t>209</t>
  </si>
  <si>
    <t>776221111</t>
  </si>
  <si>
    <t>Montáž podlahovin z PVC lepením standardním lepidlem z pásů standardních</t>
  </si>
  <si>
    <t>-567030748</t>
  </si>
  <si>
    <t>210</t>
  </si>
  <si>
    <t>28411000</t>
  </si>
  <si>
    <t>PVC heterogenní zátěžová antibakteriální tl 2,25mm, nášlapná vrstva 0,90mm, třída zátěže 34/43, otlak do 0,03mm, R10, hořlavost Bfl S1</t>
  </si>
  <si>
    <t>724056931</t>
  </si>
  <si>
    <t>26,9*1,1 'Přepočtené koeficientem množství</t>
  </si>
  <si>
    <t>211</t>
  </si>
  <si>
    <t>776411111</t>
  </si>
  <si>
    <t>Montáž soklíků lepením obvodových, výšky do 80 mm</t>
  </si>
  <si>
    <t>-1648501973</t>
  </si>
  <si>
    <t>212</t>
  </si>
  <si>
    <t>28342001</t>
  </si>
  <si>
    <t>lišta ukončovací pro obklady profilovaná v barvě</t>
  </si>
  <si>
    <t>-99526974</t>
  </si>
  <si>
    <t>31*1,02 'Přepočtené koeficientem množství</t>
  </si>
  <si>
    <t>213</t>
  </si>
  <si>
    <t>998776103</t>
  </si>
  <si>
    <t>Přesun hmot pro podlahy povlakové stanovený z hmotnosti přesunovaného materiálu vodorovná dopravní vzdálenost do 50 m v objektech výšky přes 12 do 24 m</t>
  </si>
  <si>
    <t>563581639</t>
  </si>
  <si>
    <t>781</t>
  </si>
  <si>
    <t>Dokončovací práce - obklady</t>
  </si>
  <si>
    <t>214</t>
  </si>
  <si>
    <t>781121011</t>
  </si>
  <si>
    <t>Příprava podkladu před provedením obkladu nátěr penetrační na stěnu</t>
  </si>
  <si>
    <t>-1817585740</t>
  </si>
  <si>
    <t>"wc bb jídelna" (2,0*2+1,7*2)*2,0</t>
  </si>
  <si>
    <t>215</t>
  </si>
  <si>
    <t>781131112</t>
  </si>
  <si>
    <t>Izolace stěny pod obklad izolace nátěrem nebo stěrkou ve dvou vrstvách</t>
  </si>
  <si>
    <t>1273444943</t>
  </si>
  <si>
    <t>"sprcha 1.NP"4,0</t>
  </si>
  <si>
    <t>216</t>
  </si>
  <si>
    <t>781473810</t>
  </si>
  <si>
    <t>Demontáž obkladů z dlaždic keramických lepených</t>
  </si>
  <si>
    <t>605473762</t>
  </si>
  <si>
    <t>217</t>
  </si>
  <si>
    <t>781474114</t>
  </si>
  <si>
    <t>Montáž obkladů vnitřních stěn z dlaždic keramických lepených flexibilním lepidlem maloformátových hladkých přes 19 do 22 ks/m2</t>
  </si>
  <si>
    <t>-1459221185</t>
  </si>
  <si>
    <t>218</t>
  </si>
  <si>
    <t>59761040</t>
  </si>
  <si>
    <t>obklad keramický hladký přes 19 do 22ks/m2</t>
  </si>
  <si>
    <t>-633569112</t>
  </si>
  <si>
    <t>134*1,1 'Přepočtené koeficientem množství</t>
  </si>
  <si>
    <t>219</t>
  </si>
  <si>
    <t>781494511</t>
  </si>
  <si>
    <t>Obklad - dokončující práce profily ukončovací lepené flexibilním lepidlem ukončovací</t>
  </si>
  <si>
    <t>356656011</t>
  </si>
  <si>
    <t>"1.NP" (4,40+3,0+4,40+3,10)</t>
  </si>
  <si>
    <t>"2.NP-4.NP" (4,40+3,0+4,40+3,10)*3</t>
  </si>
  <si>
    <t>"wc bb jídelna" (2,0*2+1,7*2)</t>
  </si>
  <si>
    <t>220</t>
  </si>
  <si>
    <t>781495115</t>
  </si>
  <si>
    <t>Obklad - dokončující práce ostatní práce spárování silikonem</t>
  </si>
  <si>
    <t>-970640605</t>
  </si>
  <si>
    <t>2,0*4</t>
  </si>
  <si>
    <t>2,0*4*3</t>
  </si>
  <si>
    <t>"wc bb jídelna" 2,0*4</t>
  </si>
  <si>
    <t>221</t>
  </si>
  <si>
    <t>781495211</t>
  </si>
  <si>
    <t>Čištění vnitřních ploch po provedení obkladu stěn chemickými prostředky</t>
  </si>
  <si>
    <t>-511720698</t>
  </si>
  <si>
    <t>222</t>
  </si>
  <si>
    <t>998781103</t>
  </si>
  <si>
    <t>Přesun hmot pro obklady keramické stanovený z hmotnosti přesunovaného materiálu vodorovná dopravní vzdálenost do 50 m v objektech výšky přes 12 do 24 m</t>
  </si>
  <si>
    <t>-72947489</t>
  </si>
  <si>
    <t>783</t>
  </si>
  <si>
    <t>Dokončovací práce - nátěry</t>
  </si>
  <si>
    <t>223</t>
  </si>
  <si>
    <t>783335101</t>
  </si>
  <si>
    <t>Mezinátěr zámečnických konstrukcí jednonásobný epoxidový</t>
  </si>
  <si>
    <t>-2042031260</t>
  </si>
  <si>
    <t>"madla rampa" 0,15*2,90*3*2+0,15*1,0*3</t>
  </si>
  <si>
    <t>"rampa pro slepce prostor" 0,15*2*2,0</t>
  </si>
  <si>
    <t>"futra wc bb jídelna" 0,25*4,80</t>
  </si>
  <si>
    <t>224</t>
  </si>
  <si>
    <t>783337101</t>
  </si>
  <si>
    <t>Krycí nátěr (email) zámečnických konstrukcí jednonásobný epoxidový</t>
  </si>
  <si>
    <t>878651473</t>
  </si>
  <si>
    <t>225</t>
  </si>
  <si>
    <t>783647501</t>
  </si>
  <si>
    <t>Krycí nátěr (email) armatur a kovových potrubí armatur do DN 100 mm jednonásobný polyuretanový</t>
  </si>
  <si>
    <t>1787873389</t>
  </si>
  <si>
    <t>16+28</t>
  </si>
  <si>
    <t>784</t>
  </si>
  <si>
    <t>Dokončovací práce - malby a tapety</t>
  </si>
  <si>
    <t>226</t>
  </si>
  <si>
    <t>784111013</t>
  </si>
  <si>
    <t>Obroušení podkladu omítky v místnostech výšky přes 3,80 do 5,00 m</t>
  </si>
  <si>
    <t>1543116016</t>
  </si>
  <si>
    <t>227</t>
  </si>
  <si>
    <t>784121003</t>
  </si>
  <si>
    <t>Oškrabání malby v místnostech výšky přes 3,80 do 5,00 m</t>
  </si>
  <si>
    <t>1525286694</t>
  </si>
  <si>
    <t>"wc strop" 13,50*4</t>
  </si>
  <si>
    <t>"wc bb jídelna" (2,0+1,7)*4,28+3,41</t>
  </si>
  <si>
    <t>228</t>
  </si>
  <si>
    <t>784161003</t>
  </si>
  <si>
    <t>Tmelení spar a rohů, šířky do 3 mm akrylátovým tmelem v místnostech výšky přes 3,80 do 5,00 m</t>
  </si>
  <si>
    <t>1077571996</t>
  </si>
  <si>
    <t>"wc "38,5*4</t>
  </si>
  <si>
    <t>"foyer" 23,5</t>
  </si>
  <si>
    <t>229</t>
  </si>
  <si>
    <t>784161203</t>
  </si>
  <si>
    <t>Lokální vyrovnání podkladu sádrovou stěrkou, tloušťky do 3 mm, plochy do 0,1 m2 v místnostech výšky přes 3,80 do 5,00 m</t>
  </si>
  <si>
    <t>-297229673</t>
  </si>
  <si>
    <t>18*4</t>
  </si>
  <si>
    <t>"foyer" 10</t>
  </si>
  <si>
    <t>"wc bb jídelna" 5</t>
  </si>
  <si>
    <t>230</t>
  </si>
  <si>
    <t>784171003</t>
  </si>
  <si>
    <t>Olepování vnitřních ploch (materiál ve specifikaci) včetně pozdějšího odlepení páskou nebo fólií v místnostech výšky přes 3,80 do 5,00 m</t>
  </si>
  <si>
    <t>-556479982</t>
  </si>
  <si>
    <t>72,000*4</t>
  </si>
  <si>
    <t>"foyer" 32,6</t>
  </si>
  <si>
    <t>231</t>
  </si>
  <si>
    <t>58124833</t>
  </si>
  <si>
    <t>páska pro malířské potřeby maskovací krepová 19mmx50m</t>
  </si>
  <si>
    <t>4449980</t>
  </si>
  <si>
    <t>320,6*1,05 'Přepočtené koeficientem množství</t>
  </si>
  <si>
    <t>232</t>
  </si>
  <si>
    <t>784171101</t>
  </si>
  <si>
    <t>Zakrytí nemalovaných ploch (materiál ve specifikaci) včetně pozdějšího odkrytí podlah</t>
  </si>
  <si>
    <t>-745219038</t>
  </si>
  <si>
    <t>20,33*4</t>
  </si>
  <si>
    <t>"foyer" 30,00</t>
  </si>
  <si>
    <t>233</t>
  </si>
  <si>
    <t>58124842</t>
  </si>
  <si>
    <t>fólie pro malířské potřeby zakrývací tl 7µ 4x5m</t>
  </si>
  <si>
    <t>-989745063</t>
  </si>
  <si>
    <t>114,72*1,05 'Přepočtené koeficientem množství</t>
  </si>
  <si>
    <t>234</t>
  </si>
  <si>
    <t>784181103</t>
  </si>
  <si>
    <t>Penetrace podkladu jednonásobná základní akrylátová bezbarvá v místnostech výšky přes 3,80 do 5,00 m</t>
  </si>
  <si>
    <t>-941667932</t>
  </si>
  <si>
    <t>235</t>
  </si>
  <si>
    <t>784191007</t>
  </si>
  <si>
    <t>Čištění vnitřních ploch hrubý úklid po provedení malířských prací omytím podlah</t>
  </si>
  <si>
    <t>1375475545</t>
  </si>
  <si>
    <t>236</t>
  </si>
  <si>
    <t>784221103</t>
  </si>
  <si>
    <t>Malby z malířských směsí otěruvzdorných za sucha dvojnásobné, bílé za sucha otěruvzdorné dobře v místnostech výšky přes 3,80 do 5,00 m</t>
  </si>
  <si>
    <t>-507393830</t>
  </si>
  <si>
    <t>(2,00+1,70)*2,28+3,41</t>
  </si>
  <si>
    <t>"01.05" 10,00+(2,45*2+4,0*2)*4,28</t>
  </si>
  <si>
    <t>"01.10" 16,20+(9*2+1,80)*4,28</t>
  </si>
  <si>
    <t>HZS</t>
  </si>
  <si>
    <t>Hodinové zúčtovací sazby</t>
  </si>
  <si>
    <t>237</t>
  </si>
  <si>
    <t>HZS1291</t>
  </si>
  <si>
    <t>Hodinové zúčtovací sazby profesí HSV zemní a pomocné práce pomocný stavební dělník</t>
  </si>
  <si>
    <t>hod</t>
  </si>
  <si>
    <t>512</t>
  </si>
  <si>
    <t>742497974</t>
  </si>
  <si>
    <t>238</t>
  </si>
  <si>
    <t>HZS2211</t>
  </si>
  <si>
    <t>Hodinové zúčtovací sazby profesí PSV provádění stavebních instalací instalatér</t>
  </si>
  <si>
    <t>-1621755558</t>
  </si>
  <si>
    <t>239</t>
  </si>
  <si>
    <t>63465134</t>
  </si>
  <si>
    <t>zrcadlo nemontované bronzové tl 4mm max rozměr 3210x2250mm</t>
  </si>
  <si>
    <t>-992521256</t>
  </si>
  <si>
    <t>"wc bb" 1,00*0,60*5</t>
  </si>
  <si>
    <t>240</t>
  </si>
  <si>
    <t>55431079</t>
  </si>
  <si>
    <t>koš odpadkový nášlapný plastový 6L</t>
  </si>
  <si>
    <t>-2044883915</t>
  </si>
  <si>
    <t>241</t>
  </si>
  <si>
    <t>55431079R1</t>
  </si>
  <si>
    <t>Toaletní záchodový kartác</t>
  </si>
  <si>
    <t>-789847574</t>
  </si>
  <si>
    <t>242</t>
  </si>
  <si>
    <t>55431079R2</t>
  </si>
  <si>
    <t>Háček na oděvy</t>
  </si>
  <si>
    <t>-99433062</t>
  </si>
  <si>
    <t>"wc bb" 4</t>
  </si>
  <si>
    <t>02 - Přístavba osobního bezbariérového výtahu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</si>
  <si>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</si>
  <si>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</si>
  <si>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</si>
  <si>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práce-bourání</t>
  </si>
  <si>
    <t xml:space="preserve">      99 - Přesuny hmot a sutí</t>
  </si>
  <si>
    <t xml:space="preserve">    711 - Izolace proti vodě, vlhkosti a plynům</t>
  </si>
  <si>
    <t xml:space="preserve">    764 - Konstrukce klempířské</t>
  </si>
  <si>
    <t xml:space="preserve">    787 - Dokončovací práce - zasklívání</t>
  </si>
  <si>
    <t>M - Práce a dodávky M</t>
  </si>
  <si>
    <t xml:space="preserve">    33-M - Montáže dopr.zaříz.,sklad. zař. a váh</t>
  </si>
  <si>
    <t>VRN - Vedlejší rozpočtové náklady</t>
  </si>
  <si>
    <t>Zemní práce</t>
  </si>
  <si>
    <t>115101201</t>
  </si>
  <si>
    <t>Čerpání vody na dopravní výšku do 10 m s uvažovaným průměrným přítokem do 500 l/min</t>
  </si>
  <si>
    <t>-823231127</t>
  </si>
  <si>
    <t>115101301</t>
  </si>
  <si>
    <t>Pohotovost záložní čerpací soupravy pro dopravní výšku do 10 m s uvažovaným průměrným přítokem do 500 l/min</t>
  </si>
  <si>
    <t>den</t>
  </si>
  <si>
    <t>1868949544</t>
  </si>
  <si>
    <t>122151101</t>
  </si>
  <si>
    <t>Odkopávky a prokopávky nezapažené strojně v hornině třídy těžitelnosti I skupiny 1 a 2 do 20 m3</t>
  </si>
  <si>
    <t>580246401</t>
  </si>
  <si>
    <t>"Plocha pod chodbou" 50,00*0,25</t>
  </si>
  <si>
    <t>131201101</t>
  </si>
  <si>
    <t>Hloubení nezapažených jam a zářezů kromě zářezů se šikmými stěnami pro podzemní vedení s urovnáním dna do předepsaného profilu a spádu v hornině tř. 3 do 100 m3</t>
  </si>
  <si>
    <t>CS ÚRS 2013 01</t>
  </si>
  <si>
    <t>1748470709</t>
  </si>
  <si>
    <t>"výkop jamy "</t>
  </si>
  <si>
    <t>((2,85*2,85)+(3,50*3,50))/2*3,50</t>
  </si>
  <si>
    <t>132151102</t>
  </si>
  <si>
    <t>Hloubení nezapažených rýh šířky do 800 mm strojně s urovnáním dna do předepsaného profilu a spádu v hornině třídy těžitelnosti I skupiny 1 a 2 přes 20 do 50 m3</t>
  </si>
  <si>
    <t>-1481851419</t>
  </si>
  <si>
    <t>"základ chodba přístavba" 1,10*0,50*(5,07+1,60+17,02)</t>
  </si>
  <si>
    <t>(3,0*0,50*2,0)*2</t>
  </si>
  <si>
    <t>133301101</t>
  </si>
  <si>
    <t>Hloubení zapažených i nezapažených šachet s případným nutným přemístěním výkopku ve výkopišti v hornině tř. 4 do 100 m3</t>
  </si>
  <si>
    <t>-1647160700</t>
  </si>
  <si>
    <t>"čerpací šachtice"</t>
  </si>
  <si>
    <t>0,50*0,5*0,60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</si>
  <si>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</si>
  <si>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</si>
  <si>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1288852799</t>
  </si>
  <si>
    <t>((2,85*2,85)+(3,50*3,50))/2*1,5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</si>
  <si>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</si>
  <si>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</si>
  <si>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CS ÚRS 2019 02</t>
  </si>
  <si>
    <t>-938985754</t>
  </si>
  <si>
    <t>((2,85*2,85)+(3,50*3,50))/2*1,0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</si>
  <si>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</si>
  <si>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</si>
  <si>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1926007691</t>
  </si>
  <si>
    <t>"šachta" 35,802</t>
  </si>
  <si>
    <t>"chodba" 31,53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</si>
  <si>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</si>
  <si>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</si>
  <si>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-1292516658</t>
  </si>
  <si>
    <t>67,332*10 'Přepočtené koeficientem množství</t>
  </si>
  <si>
    <t>171201201</t>
  </si>
  <si>
    <t>Uložení sypaniny na skládky nebo meziskládky bez hutnění s upravením uložené sypaniny do předepsaného tvaru</t>
  </si>
  <si>
    <t>-347484815</t>
  </si>
  <si>
    <t>171201221</t>
  </si>
  <si>
    <t>Poplatek za uložení stavebního odpadu na skládce (skládkovné) zeminy a kamení zatříděného do Katalogu odpadů pod kódem 17 05 04</t>
  </si>
  <si>
    <t>1207968925</t>
  </si>
  <si>
    <t>67,332*1,65 'Přepočtené koeficientem množství</t>
  </si>
  <si>
    <t>Zakládání</t>
  </si>
  <si>
    <t>272313711</t>
  </si>
  <si>
    <t>Základy z betonu prostého klenby z betonu kamenem neprokládaného tř. C 20/25</t>
  </si>
  <si>
    <t>518807440</t>
  </si>
  <si>
    <t>273101001R1</t>
  </si>
  <si>
    <t>PROFIL TYPU KAB PRO TĚSNĚNÍ PRACOVNÍCH SPÁR včetně montáže</t>
  </si>
  <si>
    <t>913926389</t>
  </si>
  <si>
    <t>"těsnění pracovní spáry žb konstrukce"</t>
  </si>
  <si>
    <t>"těsnící pás s integrovanou bobtnavou gumou , polotvrdý PVC-P a kruhový profil z bobtnavé gumy!</t>
  </si>
  <si>
    <t>"včetně systémových spojek, rohových tvarovek"</t>
  </si>
  <si>
    <t>2,80*2+2,5*2</t>
  </si>
  <si>
    <t>273313811</t>
  </si>
  <si>
    <t>Základy z betonu prostého desky z betonu kamenem neprokládaného tř. C 25/30</t>
  </si>
  <si>
    <t>-345710391</t>
  </si>
  <si>
    <t>"podkladní beton blok</t>
  </si>
  <si>
    <t>2,84*2,95*2,0</t>
  </si>
  <si>
    <t>279113142</t>
  </si>
  <si>
    <t>Základové zdi z tvárnic ztraceného bednění včetně výplně z betonu bez zvláštních nároků na vliv prostředí třídy C 20/25, tloušťky zdiva přes 150 do 200 mm</t>
  </si>
  <si>
    <t>903080202</t>
  </si>
  <si>
    <t>"bok chodba" 2,0*1,70</t>
  </si>
  <si>
    <t>279113144</t>
  </si>
  <si>
    <t>Základové zdi z tvárnic ztraceného bednění včetně výplně z betonu bez zvláštních nároků na vliv prostředí třídy C 20/25, tloušťky zdiva přes 250 do 300 mm</t>
  </si>
  <si>
    <t>1497584680</t>
  </si>
  <si>
    <t>"chodba" (5,07+17,02)*1,70</t>
  </si>
  <si>
    <t>279321348</t>
  </si>
  <si>
    <t>Základové zdi z betonu železového (bez výztuže) bez zvláštních nároků na prostředí tř. C 30/37</t>
  </si>
  <si>
    <t>-646633583</t>
  </si>
  <si>
    <t>"C30/37-XC2, Dmax 32mm"</t>
  </si>
  <si>
    <t>2,54*2*0,25+2,62*2*0,25</t>
  </si>
  <si>
    <t>279351105</t>
  </si>
  <si>
    <t>Bednění základových zdí svislé nebo šikmé (odkloněné), půdorysně přímé nebo zalomené ve volných nebo zapažených jámách, rýhách, šachtách, včetně případných vzpěr, oboustranné za každou stranu zřízení</t>
  </si>
  <si>
    <t>1900329954</t>
  </si>
  <si>
    <t>(2,80*2+2,55*2)*1,5</t>
  </si>
  <si>
    <t>(2,30*2+2,05*2)*1,5</t>
  </si>
  <si>
    <t>279351106</t>
  </si>
  <si>
    <t>Bednění základových zdí svislé nebo šikmé (odkloněné), půdorysně přímé nebo zalomené ve volných nebo zapažených jámách, rýhách, šachtách, včetně případných vzpěr, oboustranné za každou stranu odstranění</t>
  </si>
  <si>
    <t>908983737</t>
  </si>
  <si>
    <t>279361221</t>
  </si>
  <si>
    <t>Výztuž základových zdí nosných svislých nebo odkloněných od svislice, rovinných nebo oblých, deskových nebo žebrových, včetně výztuže jejich žeber z betonářské oceli 10 216 (E)</t>
  </si>
  <si>
    <t>735488948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</si>
  <si>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</si>
  <si>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</si>
  <si>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1601306843</t>
  </si>
  <si>
    <t>310239211</t>
  </si>
  <si>
    <t>Zazdívka otvorů ve zdivu nadzákladovém cihlami pálenými plochy přes 1 m2 do 4 m2 na maltu vápenocementovou</t>
  </si>
  <si>
    <t>1195714461</t>
  </si>
  <si>
    <t>"sklepní okěnka" 1,0*0,5*0,15*7</t>
  </si>
  <si>
    <t>310278842</t>
  </si>
  <si>
    <t>Zazdívka otvorů ve zdivu nadzákladovém nepálenými tvárnicemi plochy přes 0,25 m2 do 1 m2 , ve zdi tl. do 300 mm</t>
  </si>
  <si>
    <t>488875358</t>
  </si>
  <si>
    <t>"okna u šachty" 0,30*1,0*2,80*8</t>
  </si>
  <si>
    <t>401682806</t>
  </si>
  <si>
    <t>"vstupy výtah" 0,75*1,0*0,70*2+0,60*1,0*0,70*2</t>
  </si>
  <si>
    <t>317143451</t>
  </si>
  <si>
    <t>Překlady nosné z pórobetonu osazené do tenkého maltového lože, pro zdi tl. 300 mm, délky překladu do 1300 mm</t>
  </si>
  <si>
    <t>1402029968</t>
  </si>
  <si>
    <t>Poznámka k položce:_x000d_
dělení okenních otvorů u rampy</t>
  </si>
  <si>
    <t>1824763719</t>
  </si>
  <si>
    <t>"vstupy výtah" 1,20*(3*2+4*2)*0,012*0,75</t>
  </si>
  <si>
    <t>-1310202624</t>
  </si>
  <si>
    <t>"vstupy výtah" 1,20*(3*2+4*2)*0,012</t>
  </si>
  <si>
    <t>346244381</t>
  </si>
  <si>
    <t>Plentování ocelových válcovaných nosníků jednostranné cihlami na maltu, výška stojiny do 200 mm</t>
  </si>
  <si>
    <t>-295036190</t>
  </si>
  <si>
    <t>"vstupy výtah" 1,20*(3*2+4*2)*0,012*2</t>
  </si>
  <si>
    <t>Komunikace pozemní</t>
  </si>
  <si>
    <t>596841220</t>
  </si>
  <si>
    <t>Kladení dlažby z betonových nebo kameninových dlaždic komunikací pro pěší s vyplněním spár a se smetením přebytečného materiálu na vzdálenost do 3 m s ložem z cementové malty tl. do 30 mm velikosti dlaždic přes 0,09 m2 do 0,25 m2, pro plochy do 50 m2</t>
  </si>
  <si>
    <t>1934526795</t>
  </si>
  <si>
    <t>"okap chodník" (23,80+2,0)*0,50</t>
  </si>
  <si>
    <t>59245601</t>
  </si>
  <si>
    <t>dlažba desková betonová 500x500x50mm přírodní</t>
  </si>
  <si>
    <t>1618872109</t>
  </si>
  <si>
    <t>611315422</t>
  </si>
  <si>
    <t>Oprava vápenné omítky vnitřních ploch štukové dvouvrstvé, tloušťky do 20 mm a tloušťky štuku do 3 mm stropů, v rozsahu opravované plochy přes 10 do 30%</t>
  </si>
  <si>
    <t>547417172</t>
  </si>
  <si>
    <t>"u výtahu" 24,0*4</t>
  </si>
  <si>
    <t>-1937821475</t>
  </si>
  <si>
    <t>"vnitří sokl chodba" (23,80+2,0)*1,20</t>
  </si>
  <si>
    <t>612315225</t>
  </si>
  <si>
    <t>Vápenná omítka jednotlivých malých ploch štuková na stěnách, plochy jednotlivě přes 1,0 do 4 m2</t>
  </si>
  <si>
    <t>806204212</t>
  </si>
  <si>
    <t>"okna u šachty" 8</t>
  </si>
  <si>
    <t>"nad v stupem do výtahu" 4</t>
  </si>
  <si>
    <t>-1714247983</t>
  </si>
  <si>
    <t>"vstupy výtah" 0,75*5,20*2+0,60*5,20*2</t>
  </si>
  <si>
    <t>800801752</t>
  </si>
  <si>
    <t>"u výtahů" (10,5*2+2,28*2)*4,28*4</t>
  </si>
  <si>
    <t>612381001</t>
  </si>
  <si>
    <t>Omítka tenkovrstvá minerální vnitřních ploch včetně penetrace podkladu zrnitá, tloušťky 1,0 mm svislých konstrukcí stěn v podlaží i na schodišti</t>
  </si>
  <si>
    <t>2012404249</t>
  </si>
  <si>
    <t>622100101-01</t>
  </si>
  <si>
    <t>omítka mozaiková (plnivo kamenná drt) soklová</t>
  </si>
  <si>
    <t>-193397718</t>
  </si>
  <si>
    <t>"nadzemní část základu"</t>
  </si>
  <si>
    <t>(2,55+2,65*2)*0,3</t>
  </si>
  <si>
    <t>"sokl chodba" (23,80+2,0)*1,35</t>
  </si>
  <si>
    <t>622142001</t>
  </si>
  <si>
    <t>Potažení vnějších ploch pletivem v ploše nebo pruzích, na plném podkladu sklovláknitým vtlačením do tmelu stěn</t>
  </si>
  <si>
    <t>705439548</t>
  </si>
  <si>
    <t>622211011</t>
  </si>
  <si>
    <t>Montáž kontaktního zateplení lepením a mechanickým kotvením z polystyrenových desek nebo z kombinovaných desek na vnější stěny, tloušťky desek přes 40 do 80 mm</t>
  </si>
  <si>
    <t>898685642</t>
  </si>
  <si>
    <t>"sokl" (23,80+2,0)*1,0</t>
  </si>
  <si>
    <t>28376442</t>
  </si>
  <si>
    <t>deska z polystyrénu XPS, hrana rovná a strukturovaný povrch 300kPa tl 80mm</t>
  </si>
  <si>
    <t>1639441224</t>
  </si>
  <si>
    <t>25,8*1,02 'Přepočtené koeficientem množství</t>
  </si>
  <si>
    <t>622221031</t>
  </si>
  <si>
    <t>Montáž kontaktního zateplení lepením a mechanickým kotvením z desek z minerální vlny s podélnou orientací vláken na vnější stěny, tloušťky desek přes 120 do 160 mm</t>
  </si>
  <si>
    <t>1270965244</t>
  </si>
  <si>
    <t>"sokl" (23,80+2,0)*0,5</t>
  </si>
  <si>
    <t>63151538R1</t>
  </si>
  <si>
    <t xml:space="preserve">deska tepelně izolačníkombinovaná MW/EPS kontaktních fasád  λD=0,033 tl 160mm</t>
  </si>
  <si>
    <t>358455487</t>
  </si>
  <si>
    <t>12,9*1,05 'Přepočtené koeficientem množství</t>
  </si>
  <si>
    <t>622232071</t>
  </si>
  <si>
    <t>Montáž kontaktního zateplení vnějšího ostění, nadpraží nebo parapetu lepením z desek z fenolické pěny hloubky špalet přes 200 do 400 mm, tloušťky desek přes 80 do 120 mm</t>
  </si>
  <si>
    <t>297334232</t>
  </si>
  <si>
    <t>"vložené překlady v oknech" 1,3*6+1,0*2</t>
  </si>
  <si>
    <t>28376811</t>
  </si>
  <si>
    <t>deska fenolická tepelně izolační fasádní λ=0,021 tl 160mm</t>
  </si>
  <si>
    <t>881416496</t>
  </si>
  <si>
    <t>9,82*0,16</t>
  </si>
  <si>
    <t>1,571*1,02 'Přepočtené koeficientem množství</t>
  </si>
  <si>
    <t>622252002</t>
  </si>
  <si>
    <t>Montáž profilů kontaktního zateplení ostatních stěnových, dilatačních apod. lepených do tmelu</t>
  </si>
  <si>
    <t>830842650</t>
  </si>
  <si>
    <t>"uknčovací lišta nad dlažbou"</t>
  </si>
  <si>
    <t>2,55+2,65*2</t>
  </si>
  <si>
    <t>590514920</t>
  </si>
  <si>
    <t>kontaktní zateplovací systémy příslušenství kontaktních zateplovacích systémů lišta s okapničkou PVC UV PVC UV 10/15, 2 m</t>
  </si>
  <si>
    <t>94730843</t>
  </si>
  <si>
    <t>7,85*1,05 'Přepočtené koeficientem množství</t>
  </si>
  <si>
    <t>631311125</t>
  </si>
  <si>
    <t>Mazanina z betonu prostého bez zvýšených nároků na prostředí tl. přes 80 do 120 mm tř. C 20/25</t>
  </si>
  <si>
    <t>490106746</t>
  </si>
  <si>
    <t>"chodba" 46,20*0,12</t>
  </si>
  <si>
    <t>631362021</t>
  </si>
  <si>
    <t>Výztuž mazanin ze svařovaných sítí z drátů typu KARI</t>
  </si>
  <si>
    <t>884599358</t>
  </si>
  <si>
    <t>46,20*0,005*1,15</t>
  </si>
  <si>
    <t>632451425</t>
  </si>
  <si>
    <t>Potěr pískocementový běžný tl. přes 10 do 20 mm tř. C 20</t>
  </si>
  <si>
    <t>357261801</t>
  </si>
  <si>
    <t>632451455</t>
  </si>
  <si>
    <t>Potěr pískocementový běžný tl. přes 40 do 50 mm tř. C 20</t>
  </si>
  <si>
    <t>-1068845914</t>
  </si>
  <si>
    <t>635111115</t>
  </si>
  <si>
    <t>Násyp ze štěrkopísku, písku nebo kameniva pod podlahy s udusáním a urovnáním povrchu ze štěrkopísku</t>
  </si>
  <si>
    <t>-1809874633</t>
  </si>
  <si>
    <t>"chodba" 46,20*0,65</t>
  </si>
  <si>
    <t>1287680862</t>
  </si>
  <si>
    <t>"stávající sociálky u vstupů do výtahu otočení výplně" 3</t>
  </si>
  <si>
    <t>55331400</t>
  </si>
  <si>
    <t>zárubeň jednokřídlá ocelová pro zdění tl stěny 75-100mm rozměru 700/1970, 2100mm</t>
  </si>
  <si>
    <t>59088566</t>
  </si>
  <si>
    <t>Ostatní konstrukce a práce-bourání</t>
  </si>
  <si>
    <t>1379225852</t>
  </si>
  <si>
    <t>953941414</t>
  </si>
  <si>
    <t>Osazování drobných kovových předmětů se zalitím maltou cementovou, do vysekaných kapes nebo připravených otvorů konzol pro zásobníky vody apod. délky do 1000 mm, s uklínováním (např. cihlami)</t>
  </si>
  <si>
    <t>1426398758</t>
  </si>
  <si>
    <t>"pro vkládané překlady" 8*2</t>
  </si>
  <si>
    <t>13010438</t>
  </si>
  <si>
    <t>úhelník ocelový rovnostranný jakost 11 375 100x100x6mm</t>
  </si>
  <si>
    <t>617269062</t>
  </si>
  <si>
    <t>16,000*0,002</t>
  </si>
  <si>
    <t>54879214</t>
  </si>
  <si>
    <t>šroub kotevní žárový Pz chemické patrony M10x90/81</t>
  </si>
  <si>
    <t>-412167848</t>
  </si>
  <si>
    <t>1408739439</t>
  </si>
  <si>
    <t>"vstupy do výtahu" 0,75*5,20*2+0,60*5,20*2</t>
  </si>
  <si>
    <t>968062356</t>
  </si>
  <si>
    <t>Vybourání dřevěných rámů oken s křídly, dveřních zárubní, vrat, stěn, ostění nebo obkladů rámů oken s křídly dvojitých, plochy do 4 m2</t>
  </si>
  <si>
    <t>-741226376</t>
  </si>
  <si>
    <t>"U výtahové šachty" 1,0*2,8*12</t>
  </si>
  <si>
    <t>"u chodby" 1,3*2,8*6+1,0*2,8*2</t>
  </si>
  <si>
    <t>353659701</t>
  </si>
  <si>
    <t>"stávající sociálky u vstupů do výtahu" 0,80/1,97*3</t>
  </si>
  <si>
    <t>971033561</t>
  </si>
  <si>
    <t>Vybourání otvorů ve zdivu základovém nebo nadzákladovém z cihel, tvárnic, příčkovek z cihel pálených na maltu vápennou nebo vápenocementovou plochy do 1 m2, tl. do 600 mm</t>
  </si>
  <si>
    <t>1451684876</t>
  </si>
  <si>
    <t>"vstupy výtah" 1,0*1,0*0,75*2+1,0*1,0*0,60*2</t>
  </si>
  <si>
    <t>973031334</t>
  </si>
  <si>
    <t>Vysekání výklenků nebo kapes ve zdivu z cihel na maltu vápennou nebo vápenocementovou kapes, plochy do 0,16 m2, hl. do 150 mm</t>
  </si>
  <si>
    <t>-1737313084</t>
  </si>
  <si>
    <t>"pro vložení překladů vstupy výtah" 0,75*0,15*4+0,60*0,15*4</t>
  </si>
  <si>
    <t>Přesuny hmot a sutí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</si>
  <si>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</si>
  <si>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</si>
  <si>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-522095654</t>
  </si>
  <si>
    <t>997013117</t>
  </si>
  <si>
    <t>Vnitrostaveništní doprava suti a vybouraných hmot vodorovně do 50 m svisle s použitím mechanizace pro budovy a haly výšky přes 21 do 24 m</t>
  </si>
  <si>
    <t>-2125370722</t>
  </si>
  <si>
    <t>565246025</t>
  </si>
  <si>
    <t>9,442*20 'Přepočtené koeficientem množství</t>
  </si>
  <si>
    <t>997013511</t>
  </si>
  <si>
    <t>Odvoz suti a vybouraných hmot z meziskládky na skládku s naložením a se složením, na vzdálenost do 1 km</t>
  </si>
  <si>
    <t>-1691224514</t>
  </si>
  <si>
    <t>1564346151</t>
  </si>
  <si>
    <t>711</t>
  </si>
  <si>
    <t>Izolace proti vodě, vlhkosti a plynům</t>
  </si>
  <si>
    <t>711111001</t>
  </si>
  <si>
    <t>Provedení izolace proti zemní vlhkosti natěradly a tmely za studena na ploše vodorovné V nátěrem penetračním</t>
  </si>
  <si>
    <t>-232323354</t>
  </si>
  <si>
    <t>"chodba" 46,20</t>
  </si>
  <si>
    <t>11163150</t>
  </si>
  <si>
    <t>lak penetrační asfaltový</t>
  </si>
  <si>
    <t>-1532180368</t>
  </si>
  <si>
    <t>46,2*0,0003 'Přepočtené koeficientem množství</t>
  </si>
  <si>
    <t>711141559</t>
  </si>
  <si>
    <t>Provedení izolace proti zemní vlhkosti pásy přitavením NAIP na ploše vodorovné V</t>
  </si>
  <si>
    <t>1525917496</t>
  </si>
  <si>
    <t>62833158</t>
  </si>
  <si>
    <t>pás asfaltový natavitelný oxidovaný tl 4,0mm typu G200 S40 s vložkou ze skleněné tkaniny, s jemnozrnným minerálním posypem</t>
  </si>
  <si>
    <t>-1587132994</t>
  </si>
  <si>
    <t>46,2*1,15 'Přepočtené koeficientem množství</t>
  </si>
  <si>
    <t>711199095</t>
  </si>
  <si>
    <t>Příplatek k cenám provedení izolace proti zemní vlhkosti za plochu do 10 m2 natěradly za studena nebo za horka</t>
  </si>
  <si>
    <t>1701014375</t>
  </si>
  <si>
    <t>(2,55*2+2,65*2)*1,50+3,0*3,0</t>
  </si>
  <si>
    <t>711411052</t>
  </si>
  <si>
    <t>Provedení izolace proti povrchové a podpovrchové tlakové vodě natěradly a tmely za studena na ploše vodorovné V trojnásobným nátěrem tekutou lepenkou</t>
  </si>
  <si>
    <t>-88201758</t>
  </si>
  <si>
    <t>3,0*3,0</t>
  </si>
  <si>
    <t>245510300</t>
  </si>
  <si>
    <t xml:space="preserve">materiály pomocné chemické pro výrobu stavební a pro příbuzné obory hydroizolace nátěr hydroizolační - tekutá lepenka dvousložková polymerní disperze </t>
  </si>
  <si>
    <t>1555879084</t>
  </si>
  <si>
    <t xml:space="preserve">Poznámka k položce:_x000d_
 Vlastnosti stěrjy_x000d_
bezešvá, bezespárová pružná izolace překlenující vlasové trhliny ; vhodná na všechny běžné únosné podklady  hydraulicky tuhnoucí ; lze nanášet štětcem, stěrkou nebo nastříkat pomocí vhodného přístroje na vlhkých podkladech ulpívá bez penetrace ;  difúzní prostupnost, odolná vůči mrazu, UV záření a stárnutí ; vodotěsná ; odolná vůči kejdám _x000d_
stavební hydroizolace dle DIN 18195-část 2, tabulka 7 a 8 _x000d_
 Technické údaje: _x000d_
Báze: písek/cement disperze plastu ; Směšovací poměr: 3 váh. díly 1 váh. díl _x000d_
Hustota namíchané směsi: cca 1,6 g/cm3 ; Doba zpracovatelnosti *): cca 60 minut _x000d_
Teplota podkladu/pro zpracování: +5 °C až +30 °C ; Přilnavost v tahu dle DIN EN 1542: &gt; 0,5 N/mm2 po 28 dnech _x000d_
Odolnost vůči přetržení dle DIN 53504: &gt; 0,4 N/mm2 při +23 °C; Prodloužení při přetržení dle DIN 53504: &gt; 8 % při +23 °C ;_x000d_
Překlenutí trhlin dle DIN 28052-6 (PG MDS), 0,4 mm trhlina, 24 h: vyhovuje _x000d_
Vodotěsnost v zabudovaném stavu dle PG AIV/MSD, (10 m vodního sloupce): vyhovuje _x000d_
Součinitel difúzního odporu ?: cca 1 000 ; Sd-hodnota při 2 mm tloušťce suché vrstvy: cca 2 m _x000d_
Sd-hodnota, CO2 při 2 mm tloušťce suché vrstvy: cca 211 m _x000d_
zemní vlhkost/ nevzdutá prosakující voda: min. 3,5 kg/m2 (cca 2 mm) _x000d_
netlaková voda: min. 3,5 kg/m2 (cca 2 mm) ; vzdutá prosakující voda/ tlaková voda: min. 4,5 kg/m2 (cca 2,5 mm) _x000d_
V oblasti napojení stěn a podlahy je třeba flexibilní plošnou izolaci zesílit v závislosti na zatížení pomocí těsnicí pásky._x000d_
Spotřeba: 1,5 kg/m2</t>
  </si>
  <si>
    <t>9*3,5 'Přepočtené koeficientem množství</t>
  </si>
  <si>
    <t>711412052</t>
  </si>
  <si>
    <t>Provedení izolace proti povrchové a podpovrchové tlakové vodě natěradly a tmely za studena na ploše svislé S trojnásobným nátěrem tekutou lepenkou</t>
  </si>
  <si>
    <t>-1183751771</t>
  </si>
  <si>
    <t>(2,55*2+2,65*2)*1,50</t>
  </si>
  <si>
    <t>-771892217</t>
  </si>
  <si>
    <t>Poznámka k položce:_x000d_
 Vlastnosti stěrjy_x000d_
bezešvá, bezespárová pružná izolace překlenující vlasové trhliny ; vhodná na všechny běžné únosné podklady _x000d_
hydraulicky tuhnoucí lze nanášet štětcem, stěrkou nebo nastříkat pomocí vhodného přístroje na vlhkých podkladech ulpívá bez penetrace ; difúzní prostupnost, odolná vůči mrazu, UV záření a stárnutí ; vodotěsná ; odolná vůči kejdám _x000d_
stavební hydroizolace dle DIN 18195-část 2, tabulka 7 a 8 _x000d_
 Technické údaje: _x000d_
Báze: písek/cement disperze plastu ; Směšovací poměr: 3 váh. díly 1 váh. díl ; Hustota namíchané směsi: cca 1,6 g/cm3 _x000d_
Doba zpracovatelnosti *): cca 60 minut ; Teplota podkladu/pro zpracování: +5 °C až +30 °C _x000d_
Přilnavost v tahu dle DIN EN 1542: &gt; 0,5 N/mm2 po 28 dnech ; Odolnost vůči přetržení dle DIN 53504: &gt; 0,4 N/mm2 při +23 °C_x000d_
Prodloužení při přetržení dle DIN 53504: &gt; 8 % při +23 °C ; Překlenutí trhlin dle DIN 28052-6 (PG MDS), 0,4 mm trhlina, 24 h: vyhovuje _x000d_
Vodotěsnost v zabudovaném stavu dle PG AIV/MSD, (10 m vodního sloupce): vyhovuje _x000d_
Součinitel difúzního odporu ?: cca 1 000 ; Sd-hodnota při 2 mm tloušťce suché vrstvy: cca 2 m _x000d_
Sd-hodnota, CO2 při 2 mm tloušťce suché vrstvy: cca 211 m ; zemní vlhkost/ nevzdutá prosakující voda: min. 3,5 kg/m2 (cca 2 mm) ; netlaková voda: min. 3,5 kg/m2 (cca 2 mm) _x000d_
vzdutá prosakující voda/ tlaková voda: min. 4,5 kg/m2 (cca 2,5 mm) _x000d_
V oblasti napojení stěn a podlahy je třeba flexibilní plošnou izolaci zesílit v závislosti na zatížení pomocí těsnicí pásky._x000d_
Spotřeba: 1,5 kg/m2</t>
  </si>
  <si>
    <t>15,6*3,5 'Přepočtené koeficientem množství</t>
  </si>
  <si>
    <t>998711101</t>
  </si>
  <si>
    <t>Přesun hmot pro izolace proti vodě, vlhkosti a plynům stanovený z hmotnosti přesunovaného materiálu vodorovná dopravní vzdálenost do 50 m v objektech výšky do 6 m</t>
  </si>
  <si>
    <t>1015565760</t>
  </si>
  <si>
    <t>713111121</t>
  </si>
  <si>
    <t>Montáž tepelné izolace stropů rohožemi, pásy, dílci, deskami, bloky (izolační materiál ve specifikaci) rovných spodem s uchycením (drátem, páskou apod.)</t>
  </si>
  <si>
    <t>1331117620</t>
  </si>
  <si>
    <t>Poznámka k položce:_x000d_
Doplnění sdk podhledu na chodbě na požadovanou pož.odolnost</t>
  </si>
  <si>
    <t>-913745108</t>
  </si>
  <si>
    <t>46,2*1,02 'Přepočtené koeficientem množství</t>
  </si>
  <si>
    <t>713131145</t>
  </si>
  <si>
    <t>Montáž tepelné izolace stěn rohožemi, pásy, deskami, dílci, bloky (izolační materiál ve specifikaci) lepením bodově</t>
  </si>
  <si>
    <t>1227634673</t>
  </si>
  <si>
    <t>"ochranné drenážní desky hydroizolační vrstvy"</t>
  </si>
  <si>
    <t>(2,55*2+2,65*2)*1,5</t>
  </si>
  <si>
    <t>28376439</t>
  </si>
  <si>
    <t>deska z polystyrénu XPS, hrana rovná a strukturovaný povrch 250kPa tl 40mm</t>
  </si>
  <si>
    <t>95085189</t>
  </si>
  <si>
    <t>15,6*1,02 'Přepočtené koeficientem množství</t>
  </si>
  <si>
    <t>713141151</t>
  </si>
  <si>
    <t>Montáž tepelné izolace střech plochých rohožemi, pásy, deskami, dílci, bloky (izolační materiál ve specifikaci) kladenými volně jednovrstvá</t>
  </si>
  <si>
    <t>433495777</t>
  </si>
  <si>
    <t>"chodba" 53,30</t>
  </si>
  <si>
    <t>28376806</t>
  </si>
  <si>
    <t>deska fenolická tepelně izolační fasádní λ=0,020 tl 80mm</t>
  </si>
  <si>
    <t>810548957</t>
  </si>
  <si>
    <t>53,3*1,02 'Přepočtené koeficientem množství</t>
  </si>
  <si>
    <t>998713102</t>
  </si>
  <si>
    <t>Přesun hmot pro izolace tepelné stanovený z hmotnosti přesunovaného materiálu vodorovná dopravní vzdálenost do 50 m v objektech výšky přes 6 m do 12 m</t>
  </si>
  <si>
    <t>-800042331</t>
  </si>
  <si>
    <t>741120001R1</t>
  </si>
  <si>
    <t>Přívod jištěný pro výtah ze stávajícho rozvaděče</t>
  </si>
  <si>
    <t>-482333711</t>
  </si>
  <si>
    <t>Poznámka k položce:_x000d_
Podle podmínek technologie výtahového zařízení_x000d_
Obsahem ceny jsou zdenické přípomoci, dodávka a montáž kabelu a jistících a bezpečnostních prvků.</t>
  </si>
  <si>
    <t>741120001R2</t>
  </si>
  <si>
    <t>Světlo LED stropní přisazené 230 V</t>
  </si>
  <si>
    <t>-126745974</t>
  </si>
  <si>
    <t>Poznámka k položce:_x000d_
Dodávka a montáž_x000d_
včetně úpravy stávajíící el.instalace pro jeho napojení</t>
  </si>
  <si>
    <t>741120001R3</t>
  </si>
  <si>
    <t>Snímač pohybu pro ovládácí světel</t>
  </si>
  <si>
    <t>-293927948</t>
  </si>
  <si>
    <t>741120001R4</t>
  </si>
  <si>
    <t>Světlo nástěnné přisazené 230V, LED</t>
  </si>
  <si>
    <t>2113448140</t>
  </si>
  <si>
    <t>741120001R5</t>
  </si>
  <si>
    <t>Úprava elektroinstalace pro BB WC u kuchyně</t>
  </si>
  <si>
    <t>-2063749554</t>
  </si>
  <si>
    <t>Poznámka k položce:_x000d_
Dodávka a montáž_x000d_
napojení světla a vypínače v kabině wc ze stávajícího rozvodu</t>
  </si>
  <si>
    <t>741120001R6</t>
  </si>
  <si>
    <t>Úprava elektroinstalace šatny vlivem vestavby BB WC</t>
  </si>
  <si>
    <t>-1000275481</t>
  </si>
  <si>
    <t>Poznámka k položce:_x000d_
Dodávka a montáž_x000d_
úprava stávajícího připojení svítídel v šatně, přemístění vypínače, přemístění zásuvky</t>
  </si>
  <si>
    <t>741120001R7</t>
  </si>
  <si>
    <t>Posun vypínače u dveří k jídelně</t>
  </si>
  <si>
    <t>481980181</t>
  </si>
  <si>
    <t>Poznámka k položce:_x000d_
Dodávka a montáž_x000d_
dvoukřídlé dveře u jídelny</t>
  </si>
  <si>
    <t>751510013R1</t>
  </si>
  <si>
    <t>Osazení a dodávka ventilačních trubek pod kcí rampy</t>
  </si>
  <si>
    <t>-1836424462</t>
  </si>
  <si>
    <t>Poznámka k položce:_x000d_
Větrání šaten 1.PP_x000d_
PVC roury DN 150 mm, dl. 3,0 m, 7 ks_x000d_
na obou koncích ventilační kovové mřížky, na vnitřní stranách nádoby na zachycení kondenzátu.</t>
  </si>
  <si>
    <t>762082320</t>
  </si>
  <si>
    <t>Práce společné pro tesařské konstrukce profilování zhlaví trámů a ozdobných konců jednoduchý vnitřní půloblouk, plochy do 160 cm2</t>
  </si>
  <si>
    <t>-2139355219</t>
  </si>
  <si>
    <t>762083111</t>
  </si>
  <si>
    <t>Práce společné pro tesařské konstrukce impregnace řeziva máčením proti dřevokaznému hmyzu a houbám, třída ohrožení 1 a 2 (dřevo v interiéru)</t>
  </si>
  <si>
    <t>359758266</t>
  </si>
  <si>
    <t>762085103</t>
  </si>
  <si>
    <t>Práce společné pro tesařské konstrukce montáž ocelových spojovacích prostředků (materiál ve specifikaci) kotevních želez příložek, patek, táhel</t>
  </si>
  <si>
    <t>-138201909</t>
  </si>
  <si>
    <t>13+13</t>
  </si>
  <si>
    <t>54825002</t>
  </si>
  <si>
    <t>kotevní patka tvaru U široká 120x120x4,0 20x250mm</t>
  </si>
  <si>
    <t>-1913521668</t>
  </si>
  <si>
    <t>54825021</t>
  </si>
  <si>
    <t>kotevní profil tvaru L 40x60x200x3,0mm</t>
  </si>
  <si>
    <t>844460535</t>
  </si>
  <si>
    <t>762332131</t>
  </si>
  <si>
    <t>Montáž vázaných konstrukcí krovů střech pultových, sedlových, valbových, stanových čtvercového nebo obdélníkového půdorysu z řeziva hraněného průřezové plochy do 120 cm2</t>
  </si>
  <si>
    <t>1826722442</t>
  </si>
  <si>
    <t>"krokve" 2,5*37</t>
  </si>
  <si>
    <t>60512127</t>
  </si>
  <si>
    <t>hranol stavební řezivo průřezu do 120cm2 přes dl 8m</t>
  </si>
  <si>
    <t>1064086601</t>
  </si>
  <si>
    <t>"krokve" 2,5*37*0,1*0,08</t>
  </si>
  <si>
    <t>0,74*1,07 'Přepočtené koeficientem množství</t>
  </si>
  <si>
    <t>762332132</t>
  </si>
  <si>
    <t>Montáž vázaných konstrukcí krovů střech pultových, sedlových, valbových, stanových čtvercového nebo obdélníkového půdorysu z řeziva hraněného průřezové plochy přes 120 do 224 cm2</t>
  </si>
  <si>
    <t>378879261</t>
  </si>
  <si>
    <t>"sloupky" 1,90*13</t>
  </si>
  <si>
    <t>"pozednice" 5,10+17,1+1,91</t>
  </si>
  <si>
    <t>"pozednice u oken" 5,10+1,59+17,10</t>
  </si>
  <si>
    <t>"táhla" 3,5*4</t>
  </si>
  <si>
    <t>60512130</t>
  </si>
  <si>
    <t>hranol stavební řezivo průřezu do 224cm2 do dl 6m</t>
  </si>
  <si>
    <t>-1854519530</t>
  </si>
  <si>
    <t>"sloupky" 1,90*13*(0,12*0,12)</t>
  </si>
  <si>
    <t>"pozednice" (5,10+17,1+1,91)*(0,12*0,12)</t>
  </si>
  <si>
    <t>"pozednice u oken" (5,10+1,59+17,10)*0,16*0,12</t>
  </si>
  <si>
    <t>"táhla" 3,5*4*0,12*0,12</t>
  </si>
  <si>
    <t>1,362*1,07 'Přepočtené koeficientem množství</t>
  </si>
  <si>
    <t>762341023</t>
  </si>
  <si>
    <t>Bednění a laťování bednění střech rovných sklonu do 60° s vyřezáním otvorů z dřevoštěpkových desek OSB šroubovaných na krokve na pero a drážku, tloušťky desky 15 mm</t>
  </si>
  <si>
    <t>1130193136</t>
  </si>
  <si>
    <t>762341026</t>
  </si>
  <si>
    <t>Bednění a laťování bednění střech rovných sklonu do 60° s vyřezáním otvorů z dřevoštěpkových desek OSB šroubovaných na krokve na pero a drážku, tloušťky desky 22 mm</t>
  </si>
  <si>
    <t>-797825620</t>
  </si>
  <si>
    <t>762395000</t>
  </si>
  <si>
    <t>Spojovací prostředky krovů, bednění a laťování, nadstřešních konstrukcí svory, prkna, hřebíky, pásová ocel, vruty</t>
  </si>
  <si>
    <t>568545929</t>
  </si>
  <si>
    <t>0,792+1,457</t>
  </si>
  <si>
    <t>53,0*0,015+53*0,022</t>
  </si>
  <si>
    <t>762420011</t>
  </si>
  <si>
    <t>Obložení stropů nebo střešních podhledů z cementotřískových desek šroubovaných na sraz, tloušťky desky 12 mm</t>
  </si>
  <si>
    <t>-703176118</t>
  </si>
  <si>
    <t>"římsa chodba"23,80*0,5*2</t>
  </si>
  <si>
    <t>762430013</t>
  </si>
  <si>
    <t>Obložení stěn z cementotřískových desek šroubovaných na sraz, tloušťky desky 14 mm</t>
  </si>
  <si>
    <t>-1401812122</t>
  </si>
  <si>
    <t>"sloupky" 0,50*1,90*13</t>
  </si>
  <si>
    <t>"diagonály" 0,50*3,4*4</t>
  </si>
  <si>
    <t>19,15*1,1 'Přepočtené koeficientem množství</t>
  </si>
  <si>
    <t>998762103</t>
  </si>
  <si>
    <t>Přesun hmot pro konstrukce tesařské stanovený z hmotnosti přesunovaného materiálu vodorovná dopravní vzdálenost do 50 m v objektech výšky přes 12 do 24 m</t>
  </si>
  <si>
    <t>-737613733</t>
  </si>
  <si>
    <t>763132251</t>
  </si>
  <si>
    <t>Podhled ze sádrokartonových desek – samostatný požární předěl dvouvrstvá nosná konstrukce z ocelových profilů CD, UD s požární odolností zdola bez izolace dvojitě opláštěná deskou standardní 2 x A tl. 2 x 12,5 mm, EI 30</t>
  </si>
  <si>
    <t>1984944162</t>
  </si>
  <si>
    <t>Poznámka k položce:_x000d_
dle PBŘ REI 30/DP2</t>
  </si>
  <si>
    <t>763164516</t>
  </si>
  <si>
    <t>Obklad konstrukcí sádrokartonovými deskami včetně ochranných úhelníků ve tvaru L rozvinuté šíře do 0,4 m, opláštěný deskou protipožární DF, tl. 15 mm</t>
  </si>
  <si>
    <t>1710200598</t>
  </si>
  <si>
    <t>"pozednice u oken " 0,50*23,80</t>
  </si>
  <si>
    <t>-2078619607</t>
  </si>
  <si>
    <t>764</t>
  </si>
  <si>
    <t>Konstrukce klempířské</t>
  </si>
  <si>
    <t>764111641</t>
  </si>
  <si>
    <t>Krytina ze svitků, ze šablon nebo taškových tabulí z pozinkovaného plechu s povrchovou úpravou s úpravou u okapů, prostupů a výčnělků střechy rovné drážkováním ze svitků do rš 670 mm, sklon střechy do 30°</t>
  </si>
  <si>
    <t>-582638819</t>
  </si>
  <si>
    <t>764212633</t>
  </si>
  <si>
    <t>Oplechování střešních prvků z pozinkovaného plechu s povrchovou úpravou štítu závětrnou lištou rš 250 mm</t>
  </si>
  <si>
    <t>-1081944735</t>
  </si>
  <si>
    <t>764214605</t>
  </si>
  <si>
    <t>Oplechování horních ploch zdí a nadezdívek (atik) z pozinkovaného plechu s povrchovou úpravou mechanicky kotvené rš 400 mm</t>
  </si>
  <si>
    <t>-182611291</t>
  </si>
  <si>
    <t>"oplechování hlavy základu"</t>
  </si>
  <si>
    <t>764216605</t>
  </si>
  <si>
    <t>Oplechování parapetů z pozinkovaného plechu s povrchovou úpravou rovných mechanicky kotvené, bez rohů rš 400 mm</t>
  </si>
  <si>
    <t>145939694</t>
  </si>
  <si>
    <t>"okna nad střechou" 1,3*6+1,0*2</t>
  </si>
  <si>
    <t>"parapet chodba" 23,80+2,0</t>
  </si>
  <si>
    <t>764218605</t>
  </si>
  <si>
    <t>Oplechování říms a ozdobných prvků z pozinkovaného plechu s povrchovou úpravou rovných, bez rohů mechanicky kotvené rš 400 mm</t>
  </si>
  <si>
    <t>-1009997083</t>
  </si>
  <si>
    <t>"čelo krytiny u okapu" 23,80</t>
  </si>
  <si>
    <t>764311615</t>
  </si>
  <si>
    <t>Lemování zdí z pozinkovaného plechu s povrchovou úpravou boční nebo horní rovné, střech s krytinou skládanou mimo prejzovou rš 400 mm</t>
  </si>
  <si>
    <t>-1618944001</t>
  </si>
  <si>
    <t>"střecha" 23,80+2,5+2,5</t>
  </si>
  <si>
    <t>764511602</t>
  </si>
  <si>
    <t>Žlab podokapní z pozinkovaného plechu s povrchovou úpravou včetně háků a čel půlkruhový rš 330 mm</t>
  </si>
  <si>
    <t>-563952218</t>
  </si>
  <si>
    <t>764518622</t>
  </si>
  <si>
    <t>Svod z pozinkovaného plechu s upraveným povrchem včetně objímek, kolen a odskoků kruhový, průměru 100 mm</t>
  </si>
  <si>
    <t>-911569354</t>
  </si>
  <si>
    <t>4*3,80</t>
  </si>
  <si>
    <t>998764103</t>
  </si>
  <si>
    <t>Přesun hmot pro konstrukce klempířské stanovený z hmotnosti přesunovaného materiálu vodorovná dopravní vzdálenost do 50 m v objektech výšky přes 12 do 24 m</t>
  </si>
  <si>
    <t>1928232826</t>
  </si>
  <si>
    <t>-1388395627</t>
  </si>
  <si>
    <t>61162085</t>
  </si>
  <si>
    <t>dveře jednokřídlé dřevotřískové povrch laminátový plné 700x1970-2100mm</t>
  </si>
  <si>
    <t>-402089382</t>
  </si>
  <si>
    <t>766660111</t>
  </si>
  <si>
    <t>Montáž dveřních křídel dřevěných nebo plastových otevíravých do dřevěné rámové zárubně povrchově upravených dvoukřídlových, šířky do 1450 mm</t>
  </si>
  <si>
    <t>-1695348977</t>
  </si>
  <si>
    <t>"do dílny"1</t>
  </si>
  <si>
    <t>"na dvůr"1</t>
  </si>
  <si>
    <t>61173192R1</t>
  </si>
  <si>
    <t>dveře dřevěné vchodové kazetové dvoukřídlové 1300/2250 mm</t>
  </si>
  <si>
    <t>1256130852</t>
  </si>
  <si>
    <t xml:space="preserve">Poznámka k položce:_x000d_
S požární  odolností_x000d_
z chodby do třídy</t>
  </si>
  <si>
    <t>61173192R2</t>
  </si>
  <si>
    <t>dveře dřevěné vchodové kazetové dvoukřídlové 1500/2250 mm</t>
  </si>
  <si>
    <t>-1531823176</t>
  </si>
  <si>
    <t>Poznámka k položce:_x000d_
Na dvůr z c hodby</t>
  </si>
  <si>
    <t>1447728641</t>
  </si>
  <si>
    <t>54914624</t>
  </si>
  <si>
    <t>kování dveřní vrchní klika včetně štítu a montážního materiálu HR BB 72 F4</t>
  </si>
  <si>
    <t>-637289068</t>
  </si>
  <si>
    <t>54964150</t>
  </si>
  <si>
    <t>vložka zámková cylindrická oboustranná+4 klíče</t>
  </si>
  <si>
    <t>678851310</t>
  </si>
  <si>
    <t>1058910166</t>
  </si>
  <si>
    <t>766694112</t>
  </si>
  <si>
    <t>Montáž ostatních truhlářských konstrukcí parapetních desek dřevěných nebo plastových šířky do 300 mm, délky přes 1000 do 1600 mm</t>
  </si>
  <si>
    <t>1189183573</t>
  </si>
  <si>
    <t>60794105</t>
  </si>
  <si>
    <t>parapet dřevotřískový vnitřní povrch laminátový š 400mm</t>
  </si>
  <si>
    <t>-530395243</t>
  </si>
  <si>
    <t>1,3*6+1,0*2</t>
  </si>
  <si>
    <t>-1742247917</t>
  </si>
  <si>
    <t>33352646</t>
  </si>
  <si>
    <t>"madla rampa 1:16" 14,60*6</t>
  </si>
  <si>
    <t>2095953525</t>
  </si>
  <si>
    <t>1754485404</t>
  </si>
  <si>
    <t>771111011</t>
  </si>
  <si>
    <t>Příprava podkladu před provedením dlažby vysátí podlah</t>
  </si>
  <si>
    <t>-1979158134</t>
  </si>
  <si>
    <t>464096998</t>
  </si>
  <si>
    <t>771151011</t>
  </si>
  <si>
    <t>Příprava podkladu před provedením dlažby samonivelační stěrka min.pevnosti 20 MPa, tloušťky do 3 mm</t>
  </si>
  <si>
    <t>-908847172</t>
  </si>
  <si>
    <t>771474112</t>
  </si>
  <si>
    <t>Montáž soklů z dlaždic keramických lepených flexibilním lepidlem rovných, výšky přes 65 do 90 mm</t>
  </si>
  <si>
    <t>810263243</t>
  </si>
  <si>
    <t>23,80*2+2,0*2</t>
  </si>
  <si>
    <t>771573915</t>
  </si>
  <si>
    <t>Opravy podlah z dlaždic keramických lepených při velikosti dlaždic přes 19 do 22 ks/m2</t>
  </si>
  <si>
    <t>1909290389</t>
  </si>
  <si>
    <t>"vstupy výtah" 22*4</t>
  </si>
  <si>
    <t>59761432</t>
  </si>
  <si>
    <t>dlažba keramická slinutá hladká do interiéru i exteriéru pro vysoké mechanické namáhání přes 22 do 25ks/m2</t>
  </si>
  <si>
    <t>1129801182</t>
  </si>
  <si>
    <t>8*1,1 'Přepočtené koeficientem množství</t>
  </si>
  <si>
    <t>1399558849</t>
  </si>
  <si>
    <t>1662142653</t>
  </si>
  <si>
    <t>Poznámka k položce:_x000d_
koeficient smykového tření minimálně 0,56</t>
  </si>
  <si>
    <t>46,20</t>
  </si>
  <si>
    <t>"soklík" 52*0,1</t>
  </si>
  <si>
    <t>51,4*1,1 'Přepočtené koeficientem množství</t>
  </si>
  <si>
    <t>-110555813</t>
  </si>
  <si>
    <t>1582349054</t>
  </si>
  <si>
    <t>"zárubně" 0,25*4,70*3</t>
  </si>
  <si>
    <t>"madla rampa" 87,60*0,25</t>
  </si>
  <si>
    <t>-931042148</t>
  </si>
  <si>
    <t>-1046760882</t>
  </si>
  <si>
    <t>"okna u šachty" 8*4,00</t>
  </si>
  <si>
    <t>"nad v stupem do výtahu" 4*4,00</t>
  </si>
  <si>
    <t>483149630</t>
  </si>
  <si>
    <t>-2032002164</t>
  </si>
  <si>
    <t>-1578444355</t>
  </si>
  <si>
    <t>24*4</t>
  </si>
  <si>
    <t>784211103</t>
  </si>
  <si>
    <t>Malby z malířských směsí otěruvzdorných za mokra dvojnásobné, bílé za mokra otěruvzdorné výborně v místnostech výšky přes 3,80 do 5,00 m</t>
  </si>
  <si>
    <t>-1013015420</t>
  </si>
  <si>
    <t>787</t>
  </si>
  <si>
    <t>Dokončovací práce - zasklívání</t>
  </si>
  <si>
    <t>787617318R1</t>
  </si>
  <si>
    <t>Zasklívání oken polykarbonátovými deskami tl. 40 mm systém pero drážka</t>
  </si>
  <si>
    <t>-254168964</t>
  </si>
  <si>
    <t>Poznámka k položce:_x000d_
Uw=1,28 W/m2*K_x000d_
Do Al osazovacích a lemovacích rámů</t>
  </si>
  <si>
    <t>(23,80+2,0)*1,82</t>
  </si>
  <si>
    <t>Práce a dodávky M</t>
  </si>
  <si>
    <t>33-M</t>
  </si>
  <si>
    <t>Montáže dopr.zaříz.,sklad. zař. a váh</t>
  </si>
  <si>
    <t>330000101R1</t>
  </si>
  <si>
    <t>Gsm brána</t>
  </si>
  <si>
    <t>-86801052</t>
  </si>
  <si>
    <t xml:space="preserve">"pro napojení nouzového volání  kabiny"</t>
  </si>
  <si>
    <t>330000101R2</t>
  </si>
  <si>
    <t>Automatický větrací systém výtahové šachty</t>
  </si>
  <si>
    <t>-277955877</t>
  </si>
  <si>
    <t>Poznámka k položce:_x000d_
Zajišťující požadované klimatické podmínky uvnitř šachty tak, aby byla zajištěna funkčnost výtahové technologie bez ohledu na vnější klimatické podmínky.</t>
  </si>
  <si>
    <t>330000101R3</t>
  </si>
  <si>
    <t>Bezstrojovnový osobní výtah</t>
  </si>
  <si>
    <t>-2002181602</t>
  </si>
  <si>
    <t xml:space="preserve">Poznámka k položce:_x000d_
Kabina:průchozí, 1100 x 1400 x 2100 mm (Š x HL x V); stěny: obklad plastickým laminátem dle výběru; strop: zavěšený mřížkový podhled,osvětlení: nepřímé zářivkové; podlaha: protiskluzové  dle výběru; signalizace přetížení_x000d_
telefon na vyprošťovací službu přes gsm bránu; nouzové osvětlení; gong oznamující příjezd do stanice, hlasová identifikace stanice; tlačítka: nerez antivandal vč. slepeckého písma; 1x nerez madlo; 1x zrcadlo; 1x sklopné sedátko_x000d_
Kabinové dveře:900/2000 mm, automatické teleskopické; úprava: konečný lak dle vzorníku RAL Šachetní dveře: 900/2000 mm, automatické teleskopické EW/30DP1; úprava: konečný lak dle vzorníku RAL_x000d_
vybavení kabiny bude v souladu s požadavky vyhl.č.398/2009 Sb._x000d_
</t>
  </si>
  <si>
    <t>330000101R4</t>
  </si>
  <si>
    <t>Konstrukce výtahové šachty, výška 18,5m, půdorysné rozměry 2,5 x 2,8 m</t>
  </si>
  <si>
    <t>-1040340847</t>
  </si>
  <si>
    <t>Poznámka k položce:_x000d_
Samonosná ocelová konstrukce umístěná v exteriéru, ocelová konstrukce z 4HR profilů umožňující přenos sil od výtahu (konstrukce z černé oceli S235JR), ukončení výtahové šachty zateplenou pultovou střechou s klempířským zaplechováním v Pz s povrchovou úpravou v odstínu RAL plechu skladba viz projektová dokumentace - ) , svislé klempířské oplechování také v Pz plechu (dešťový svod ), členění ocel. konstrukce: pravoúhlé, kotvení ocel. konstrukce: v prohlubni, v místě nástupiště a nad poslední stanicí, systém kotvení: kluzné, umožňující dilataci konstrukce, do hran nástupiště odsazen válcovaný L profil pro dostatečné kotvení výtahové šachty, opláštění konstrukce dle ČSN EN 81-1+A3:2010- 1x boční + čelní; Opláštění šachty z cementotříškových desek tl. 20 mm, MW tl. 200 mm, hliníkový jednosměrný rošt, vláknocementové fasádní desky tl. 8 mm (probarvené jádro s broušeným povrchem s přirozenou patinací);_x000d_
Povrchová úprava nosné konstrukce syntetickým lakem dle RAL,součástí dodávky je automatický ventilační systém.</t>
  </si>
  <si>
    <t>330000101R5</t>
  </si>
  <si>
    <t>Úprava stávající konstrukce střechy v místě styku s výtahovou šachtou</t>
  </si>
  <si>
    <t>1418784259</t>
  </si>
  <si>
    <t>HZS1292</t>
  </si>
  <si>
    <t>Hodinové zúčtovací sazby profesí HSV zemní a pomocné práce stavební dělník</t>
  </si>
  <si>
    <t>1913844465</t>
  </si>
  <si>
    <t>"ošetřování betonu v souladu se souborem ČSN EN 1992"</t>
  </si>
  <si>
    <t>HZS1301</t>
  </si>
  <si>
    <t>Hodinové zúčtovací sazby profesí HSV provádění konstrukcí zedník</t>
  </si>
  <si>
    <t>843518728</t>
  </si>
  <si>
    <t>VRN</t>
  </si>
  <si>
    <t>Vedlejší rozpočtové náklady</t>
  </si>
  <si>
    <t>013244000</t>
  </si>
  <si>
    <t>Dokumentace pro provádění stavby</t>
  </si>
  <si>
    <t>1024</t>
  </si>
  <si>
    <t>-1330430677</t>
  </si>
  <si>
    <t>Poznámka k položce:_x000d_
Dokumentace pro provedení stavby a dokumetnace výrobní a montážní pro konstrukci výtahu a výtahové šachty - konstrukce ocelové</t>
  </si>
  <si>
    <t>03 - Vedlejší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</si>
  <si>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</si>
  <si>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</si>
  <si>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</si>
  <si>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338991111R1</t>
  </si>
  <si>
    <t>Oplocení staveniště</t>
  </si>
  <si>
    <t>311992905</t>
  </si>
  <si>
    <t>Poznámka k položce:_x000d_
Oplocení výšky 2,0 m mobilní délka cca 70 m</t>
  </si>
  <si>
    <t>VRN1</t>
  </si>
  <si>
    <t>Průzkumné, geodetické a projektové práce</t>
  </si>
  <si>
    <t>011002000</t>
  </si>
  <si>
    <t xml:space="preserve">Hlavní tituly průvodních činností a nákladů průzkumné, geodetické a projektové práce průzkumné práce_x000d_
</t>
  </si>
  <si>
    <t>CS ÚRS 2016 02</t>
  </si>
  <si>
    <t>-1681784895</t>
  </si>
  <si>
    <t>Poznámka k položce:_x000d_
Náklady na ověření stavu nepřístupných konstrukcí v době zpracování PD a nutné znalosti jejich stavu s ohledem na navržené stavební úpravy zejménan pro ověření prostorové polohy stávající rozvodů TZB a stavu a geometrii stávajících konstrukcí stavby</t>
  </si>
  <si>
    <t>012303000</t>
  </si>
  <si>
    <t>Průzkumné, geodetické a projektové práce geodetické práce po výstavbě</t>
  </si>
  <si>
    <t>-998131085</t>
  </si>
  <si>
    <t>Poznámka k položce:_x000d_
geodetické zaměření provedené stavby_x000d_
v digitální formě (dgn, PDF) a papírové formě (3x) předat objednateli_x000d_
geometrický plán</t>
  </si>
  <si>
    <t>Dokumentace realizační,výrobní, montážní</t>
  </si>
  <si>
    <t>CS ÚRS 2018 01</t>
  </si>
  <si>
    <t>178202410</t>
  </si>
  <si>
    <t>013254000</t>
  </si>
  <si>
    <t>Průzkumné, geodetické a projektové práce projektové práce dokumentace stavby (výkresová a textová) skutečného provedení stavby</t>
  </si>
  <si>
    <t>706766591</t>
  </si>
  <si>
    <t>Poznámka k položce:_x000d_
Dokumentace skutečného provedení stavby v souladu s vyhl.č.499/2006 Sb., příloha č.7,ve třech vyhotoveních a jedenkráte v digitálním provedení v souborech PDF na nosiči CD. - viz požadavky objednatele v zadávací dokumentaci</t>
  </si>
  <si>
    <t>VRN3</t>
  </si>
  <si>
    <t>Zařízení staveniště</t>
  </si>
  <si>
    <t>030001000</t>
  </si>
  <si>
    <t>Zařízení staveniště_x000d_
Základní rozdělení průvodních činností a nákladů zařízení staveniště</t>
  </si>
  <si>
    <t>-80788129</t>
  </si>
  <si>
    <t xml:space="preserve">Poznámka k položce:_x000d_
Zabezpečení stavby dle požadavků:_x000d_
-	Zákona č. 309/2006 Sb._x000d_
-	NV 591/2006 Sb._x000d_
-	Zákona č. 185/2001 Sb. a vyhl.č. 381/2001 Sb. – odpady_x000d_
-	NV 101/2005 Sb., NV 361/2007 Sb. – hyg.požadavky_x000d_
-	NV 168/2002 Sb. doprava na staveništi_x000d_
-	NV 378/2001 Sb. stavební stroje_x000d_
-	Zák.č. 133/1985 Sb. a vyhl.č. 246/2001 Sb. – pbř_x000d_
-	Vyhl.č. 132/1998 Sb., NV 362/2005 Sb. – zemní práce_x000d_
montáž, provozování a demontáž stavebního výtahu pro přístup do prostoru staveniště_x000d_
dle zpracovaného ZOV_x000d_
</t>
  </si>
  <si>
    <t>031002000</t>
  </si>
  <si>
    <t>Hlavní tituly průvodních činností a nákladů zařízení staveniště související (přípravné) práce</t>
  </si>
  <si>
    <t>-839279907</t>
  </si>
  <si>
    <t xml:space="preserve">Poznámka k položce:_x000d_
•	Identifikace rizik ■ proces zjišťování zdrojů nebezpečí, jejich velikosti, charakteru a umístění._x000d_
•	Součinnost při zpracování , revizi či doplnění plánu BOZP_x000d_
</t>
  </si>
  <si>
    <t>032603000</t>
  </si>
  <si>
    <t>Zařízení staveniště vybavení staveniště ostatní náklady</t>
  </si>
  <si>
    <t>921700776</t>
  </si>
  <si>
    <t xml:space="preserve">Poznámka k položce:_x000d_
•         veškerá opatření dle plánu BOZP v souladu se zákonem č. 309/2006 Sb. v aktuálním znění v době provádění stavby a oprávněných pokynů (např. podle vyhl. č. 591/2006 Sb., atd.) koordinátora bezpečnosti práce pro bezpečné provádění díla v souladu s legislativními požadavky (např. realizace zabezpečení stavby proti pádům z výšky, vymezování pracovišť nebo pořádání kontrolních dnů KOO BOZP s účastí dotčených osob, atd.), a to i u veškerých subdodavatelů na všech stupních dodavatelské hierarchie (např. včetně dopravců, atd.)</t>
  </si>
  <si>
    <t>034002000</t>
  </si>
  <si>
    <t>Hlavní tituly průvodních činností a nákladů zařízení staveniště zabezpečení staveniště</t>
  </si>
  <si>
    <t>16158994</t>
  </si>
  <si>
    <t xml:space="preserve">Poznámka k položce:_x000d_
•         provádění povinností zhotovitelů včetně veškerých subdodavatelů na všech stupních dodavatelské hierarchie (např. včetně dopravců, atd.) dle zákona č. 309/2006 Sb. v aktuálním znění v době výstavby</t>
  </si>
  <si>
    <t>034503000</t>
  </si>
  <si>
    <t>Informační tabule na staveništi</t>
  </si>
  <si>
    <t>CS ÚRS 2018 02</t>
  </si>
  <si>
    <t>-1267082644</t>
  </si>
  <si>
    <t>043103000</t>
  </si>
  <si>
    <t xml:space="preserve">Zkoušky bez rozlišení_x000d_
Inženýrská činnost zkoušky a ostatní měření zkoušky bez rozlišení_x000d_
</t>
  </si>
  <si>
    <t>841284106</t>
  </si>
  <si>
    <t xml:space="preserve">Poznámka k položce:_x000d_
Provedení veškerých zkoušek dle platných ČSN pro prováděné práce případně stanovené v zadávací dokumentaci_x000d_
Zkoušky a revize všech součástí stavby tak,aby byla zajištěna její plná funkčnost_x000d_
</t>
  </si>
  <si>
    <t>VRN9</t>
  </si>
  <si>
    <t>Ostatní náklady</t>
  </si>
  <si>
    <t>091704000</t>
  </si>
  <si>
    <t>Ostatní náklady související s objektem náklady na údržbu</t>
  </si>
  <si>
    <t>-1548898977</t>
  </si>
  <si>
    <t xml:space="preserve">Poznámka k položce:_x000d_
Náklady na údržbu a čištění stávajících přístupových komunikaci  po dobu výstavby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</si>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</sst>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32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36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36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36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32</v>
      </c>
      <c r="AO17" s="23"/>
      <c r="AP17" s="23"/>
      <c r="AQ17" s="23"/>
      <c r="AR17" s="21"/>
      <c r="BE17" s="32"/>
      <c r="BS17" s="18" t="s">
        <v>39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32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32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42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43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44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45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46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47</v>
      </c>
      <c r="E29" s="49"/>
      <c r="F29" s="33" t="s">
        <v>48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49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50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51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52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53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54</v>
      </c>
      <c r="U35" s="56"/>
      <c r="V35" s="56"/>
      <c r="W35" s="56"/>
      <c r="X35" s="58" t="s">
        <v>55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56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2020/014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Bezbariérové úpravy, přístavba výtahu. ZŠ Podmostní 1, Plzeň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Plzeň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22. 4. 2020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Plzeňský kraj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37</v>
      </c>
      <c r="AJ49" s="42"/>
      <c r="AK49" s="42"/>
      <c r="AL49" s="42"/>
      <c r="AM49" s="75" t="str">
        <f>IF(E17="","",E17)</f>
        <v>Area Projekt s.r.o.</v>
      </c>
      <c r="AN49" s="66"/>
      <c r="AO49" s="66"/>
      <c r="AP49" s="66"/>
      <c r="AQ49" s="42"/>
      <c r="AR49" s="46"/>
      <c r="AS49" s="76" t="s">
        <v>57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35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40</v>
      </c>
      <c r="AJ50" s="42"/>
      <c r="AK50" s="42"/>
      <c r="AL50" s="42"/>
      <c r="AM50" s="75" t="str">
        <f>IF(E20="","",E20)</f>
        <v>Area Projekt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58</v>
      </c>
      <c r="D52" s="89"/>
      <c r="E52" s="89"/>
      <c r="F52" s="89"/>
      <c r="G52" s="89"/>
      <c r="H52" s="90"/>
      <c r="I52" s="91" t="s">
        <v>59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60</v>
      </c>
      <c r="AH52" s="89"/>
      <c r="AI52" s="89"/>
      <c r="AJ52" s="89"/>
      <c r="AK52" s="89"/>
      <c r="AL52" s="89"/>
      <c r="AM52" s="89"/>
      <c r="AN52" s="91" t="s">
        <v>61</v>
      </c>
      <c r="AO52" s="89"/>
      <c r="AP52" s="89"/>
      <c r="AQ52" s="93" t="s">
        <v>62</v>
      </c>
      <c r="AR52" s="46"/>
      <c r="AS52" s="94" t="s">
        <v>63</v>
      </c>
      <c r="AT52" s="95" t="s">
        <v>64</v>
      </c>
      <c r="AU52" s="95" t="s">
        <v>65</v>
      </c>
      <c r="AV52" s="95" t="s">
        <v>66</v>
      </c>
      <c r="AW52" s="95" t="s">
        <v>67</v>
      </c>
      <c r="AX52" s="95" t="s">
        <v>68</v>
      </c>
      <c r="AY52" s="95" t="s">
        <v>69</v>
      </c>
      <c r="AZ52" s="95" t="s">
        <v>70</v>
      </c>
      <c r="BA52" s="95" t="s">
        <v>71</v>
      </c>
      <c r="BB52" s="95" t="s">
        <v>72</v>
      </c>
      <c r="BC52" s="95" t="s">
        <v>73</v>
      </c>
      <c r="BD52" s="96" t="s">
        <v>74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75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32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76</v>
      </c>
      <c r="BT54" s="111" t="s">
        <v>77</v>
      </c>
      <c r="BU54" s="112" t="s">
        <v>78</v>
      </c>
      <c r="BV54" s="111" t="s">
        <v>79</v>
      </c>
      <c r="BW54" s="111" t="s">
        <v>5</v>
      </c>
      <c r="BX54" s="111" t="s">
        <v>80</v>
      </c>
      <c r="CL54" s="111" t="s">
        <v>19</v>
      </c>
    </row>
    <row r="55" s="7" customFormat="1" ht="16.5" customHeight="1">
      <c r="A55" s="113" t="s">
        <v>81</v>
      </c>
      <c r="B55" s="114"/>
      <c r="C55" s="115"/>
      <c r="D55" s="116" t="s">
        <v>82</v>
      </c>
      <c r="E55" s="116"/>
      <c r="F55" s="116"/>
      <c r="G55" s="116"/>
      <c r="H55" s="116"/>
      <c r="I55" s="117"/>
      <c r="J55" s="116" t="s">
        <v>83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Stavební úpravy'!J30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84</v>
      </c>
      <c r="AR55" s="120"/>
      <c r="AS55" s="121">
        <v>0</v>
      </c>
      <c r="AT55" s="122">
        <f>ROUND(SUM(AV55:AW55),2)</f>
        <v>0</v>
      </c>
      <c r="AU55" s="123">
        <f>'01 - Stavební úpravy'!P106</f>
        <v>0</v>
      </c>
      <c r="AV55" s="122">
        <f>'01 - Stavební úpravy'!J33</f>
        <v>0</v>
      </c>
      <c r="AW55" s="122">
        <f>'01 - Stavební úpravy'!J34</f>
        <v>0</v>
      </c>
      <c r="AX55" s="122">
        <f>'01 - Stavební úpravy'!J35</f>
        <v>0</v>
      </c>
      <c r="AY55" s="122">
        <f>'01 - Stavební úpravy'!J36</f>
        <v>0</v>
      </c>
      <c r="AZ55" s="122">
        <f>'01 - Stavební úpravy'!F33</f>
        <v>0</v>
      </c>
      <c r="BA55" s="122">
        <f>'01 - Stavební úpravy'!F34</f>
        <v>0</v>
      </c>
      <c r="BB55" s="122">
        <f>'01 - Stavební úpravy'!F35</f>
        <v>0</v>
      </c>
      <c r="BC55" s="122">
        <f>'01 - Stavební úpravy'!F36</f>
        <v>0</v>
      </c>
      <c r="BD55" s="124">
        <f>'01 - Stavební úpravy'!F37</f>
        <v>0</v>
      </c>
      <c r="BE55" s="7"/>
      <c r="BT55" s="125" t="s">
        <v>85</v>
      </c>
      <c r="BV55" s="125" t="s">
        <v>79</v>
      </c>
      <c r="BW55" s="125" t="s">
        <v>86</v>
      </c>
      <c r="BX55" s="125" t="s">
        <v>5</v>
      </c>
      <c r="CL55" s="125" t="s">
        <v>19</v>
      </c>
      <c r="CM55" s="125" t="s">
        <v>87</v>
      </c>
    </row>
    <row r="56" s="7" customFormat="1" ht="16.5" customHeight="1">
      <c r="A56" s="113" t="s">
        <v>81</v>
      </c>
      <c r="B56" s="114"/>
      <c r="C56" s="115"/>
      <c r="D56" s="116" t="s">
        <v>88</v>
      </c>
      <c r="E56" s="116"/>
      <c r="F56" s="116"/>
      <c r="G56" s="116"/>
      <c r="H56" s="116"/>
      <c r="I56" s="117"/>
      <c r="J56" s="116" t="s">
        <v>89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Přístavba osobního b...'!J30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84</v>
      </c>
      <c r="AR56" s="120"/>
      <c r="AS56" s="121">
        <v>0</v>
      </c>
      <c r="AT56" s="122">
        <f>ROUND(SUM(AV56:AW56),2)</f>
        <v>0</v>
      </c>
      <c r="AU56" s="123">
        <f>'02 - Přístavba osobního b...'!P106</f>
        <v>0</v>
      </c>
      <c r="AV56" s="122">
        <f>'02 - Přístavba osobního b...'!J33</f>
        <v>0</v>
      </c>
      <c r="AW56" s="122">
        <f>'02 - Přístavba osobního b...'!J34</f>
        <v>0</v>
      </c>
      <c r="AX56" s="122">
        <f>'02 - Přístavba osobního b...'!J35</f>
        <v>0</v>
      </c>
      <c r="AY56" s="122">
        <f>'02 - Přístavba osobního b...'!J36</f>
        <v>0</v>
      </c>
      <c r="AZ56" s="122">
        <f>'02 - Přístavba osobního b...'!F33</f>
        <v>0</v>
      </c>
      <c r="BA56" s="122">
        <f>'02 - Přístavba osobního b...'!F34</f>
        <v>0</v>
      </c>
      <c r="BB56" s="122">
        <f>'02 - Přístavba osobního b...'!F35</f>
        <v>0</v>
      </c>
      <c r="BC56" s="122">
        <f>'02 - Přístavba osobního b...'!F36</f>
        <v>0</v>
      </c>
      <c r="BD56" s="124">
        <f>'02 - Přístavba osobního b...'!F37</f>
        <v>0</v>
      </c>
      <c r="BE56" s="7"/>
      <c r="BT56" s="125" t="s">
        <v>85</v>
      </c>
      <c r="BV56" s="125" t="s">
        <v>79</v>
      </c>
      <c r="BW56" s="125" t="s">
        <v>90</v>
      </c>
      <c r="BX56" s="125" t="s">
        <v>5</v>
      </c>
      <c r="CL56" s="125" t="s">
        <v>19</v>
      </c>
      <c r="CM56" s="125" t="s">
        <v>87</v>
      </c>
    </row>
    <row r="57" s="7" customFormat="1" ht="16.5" customHeight="1">
      <c r="A57" s="113" t="s">
        <v>81</v>
      </c>
      <c r="B57" s="114"/>
      <c r="C57" s="115"/>
      <c r="D57" s="116" t="s">
        <v>91</v>
      </c>
      <c r="E57" s="116"/>
      <c r="F57" s="116"/>
      <c r="G57" s="116"/>
      <c r="H57" s="116"/>
      <c r="I57" s="117"/>
      <c r="J57" s="116" t="s">
        <v>92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'03 - Vedlejší náklady'!J30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93</v>
      </c>
      <c r="AR57" s="120"/>
      <c r="AS57" s="126">
        <v>0</v>
      </c>
      <c r="AT57" s="127">
        <f>ROUND(SUM(AV57:AW57),2)</f>
        <v>0</v>
      </c>
      <c r="AU57" s="128">
        <f>'03 - Vedlejší náklady'!P85</f>
        <v>0</v>
      </c>
      <c r="AV57" s="127">
        <f>'03 - Vedlejší náklady'!J33</f>
        <v>0</v>
      </c>
      <c r="AW57" s="127">
        <f>'03 - Vedlejší náklady'!J34</f>
        <v>0</v>
      </c>
      <c r="AX57" s="127">
        <f>'03 - Vedlejší náklady'!J35</f>
        <v>0</v>
      </c>
      <c r="AY57" s="127">
        <f>'03 - Vedlejší náklady'!J36</f>
        <v>0</v>
      </c>
      <c r="AZ57" s="127">
        <f>'03 - Vedlejší náklady'!F33</f>
        <v>0</v>
      </c>
      <c r="BA57" s="127">
        <f>'03 - Vedlejší náklady'!F34</f>
        <v>0</v>
      </c>
      <c r="BB57" s="127">
        <f>'03 - Vedlejší náklady'!F35</f>
        <v>0</v>
      </c>
      <c r="BC57" s="127">
        <f>'03 - Vedlejší náklady'!F36</f>
        <v>0</v>
      </c>
      <c r="BD57" s="129">
        <f>'03 - Vedlejší náklady'!F37</f>
        <v>0</v>
      </c>
      <c r="BE57" s="7"/>
      <c r="BT57" s="125" t="s">
        <v>85</v>
      </c>
      <c r="BV57" s="125" t="s">
        <v>79</v>
      </c>
      <c r="BW57" s="125" t="s">
        <v>94</v>
      </c>
      <c r="BX57" s="125" t="s">
        <v>5</v>
      </c>
      <c r="CL57" s="125" t="s">
        <v>19</v>
      </c>
      <c r="CM57" s="125" t="s">
        <v>87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S/eCirU63FIuW7oOhCcSYG7VdE5mbHyAZNeWs9gtKRwmfW+nyUBxb+DnCeWmGVrroaAji0h9ozPIpQhYYJoNiQ==" hashValue="LYPhikm5XoEq64HhGIUKVVnz/XNWa/lIgWJDsnIBQmpSS1fsz3eTukyC4l290UON2cGmCSr+Hc5Aw9eS7jSFFw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Stavební úpravy'!C2" display="/"/>
    <hyperlink ref="A56" location="'02 - Přístavba osobního b...'!C2" display="/"/>
    <hyperlink ref="A57" location="'03 - Vedlejš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87</v>
      </c>
    </row>
    <row r="4" s="1" customFormat="1" ht="24.96" customHeight="1">
      <c r="B4" s="21"/>
      <c r="D4" s="132" t="s">
        <v>95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Bezbariérové úpravy, přístavba výtahu. ZŠ Podmostní 1, Plzeň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32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22. 4. 2020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32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43</v>
      </c>
      <c r="E30" s="40"/>
      <c r="F30" s="40"/>
      <c r="G30" s="40"/>
      <c r="H30" s="40"/>
      <c r="I30" s="40"/>
      <c r="J30" s="146">
        <f>ROUND(J106,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45</v>
      </c>
      <c r="G32" s="40"/>
      <c r="H32" s="40"/>
      <c r="I32" s="147" t="s">
        <v>44</v>
      </c>
      <c r="J32" s="147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47</v>
      </c>
      <c r="E33" s="134" t="s">
        <v>48</v>
      </c>
      <c r="F33" s="149">
        <f>ROUND((SUM(BE106:BE732)),  2)</f>
        <v>0</v>
      </c>
      <c r="G33" s="40"/>
      <c r="H33" s="40"/>
      <c r="I33" s="150">
        <v>0.20999999999999999</v>
      </c>
      <c r="J33" s="149">
        <f>ROUND(((SUM(BE106:BE732))*I33),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49">
        <f>ROUND((SUM(BF106:BF732)),  2)</f>
        <v>0</v>
      </c>
      <c r="G34" s="40"/>
      <c r="H34" s="40"/>
      <c r="I34" s="150">
        <v>0.14999999999999999</v>
      </c>
      <c r="J34" s="149">
        <f>ROUND(((SUM(BF106:BF732))*I34),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49">
        <f>ROUND((SUM(BG106:BG732)),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49">
        <f>ROUND((SUM(BH106:BH732)),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49">
        <f>ROUND((SUM(BI106:BI732)),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53</v>
      </c>
      <c r="E39" s="153"/>
      <c r="F39" s="153"/>
      <c r="G39" s="154" t="s">
        <v>54</v>
      </c>
      <c r="H39" s="155" t="s">
        <v>55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Bezbariérové úpravy, přístavba výtahu. ZŠ Podmostní 1, Plzeň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Stavební úpravy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Plzeň</v>
      </c>
      <c r="G52" s="42"/>
      <c r="H52" s="42"/>
      <c r="I52" s="33" t="s">
        <v>24</v>
      </c>
      <c r="J52" s="74" t="str">
        <f>IF(J12="","",J12)</f>
        <v>22. 4. 2020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Plzeňský kraj</v>
      </c>
      <c r="G54" s="42"/>
      <c r="H54" s="42"/>
      <c r="I54" s="33" t="s">
        <v>37</v>
      </c>
      <c r="J54" s="38" t="str">
        <f>E21</f>
        <v>Area Projekt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Area Projekt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99</v>
      </c>
      <c r="D57" s="164"/>
      <c r="E57" s="164"/>
      <c r="F57" s="164"/>
      <c r="G57" s="164"/>
      <c r="H57" s="164"/>
      <c r="I57" s="164"/>
      <c r="J57" s="165" t="s">
        <v>100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75</v>
      </c>
      <c r="D59" s="42"/>
      <c r="E59" s="42"/>
      <c r="F59" s="42"/>
      <c r="G59" s="42"/>
      <c r="H59" s="42"/>
      <c r="I59" s="42"/>
      <c r="J59" s="104">
        <f>J106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101</v>
      </c>
    </row>
    <row r="60" s="9" customFormat="1" ht="24.96" customHeight="1">
      <c r="A60" s="9"/>
      <c r="B60" s="167"/>
      <c r="C60" s="168"/>
      <c r="D60" s="169" t="s">
        <v>102</v>
      </c>
      <c r="E60" s="170"/>
      <c r="F60" s="170"/>
      <c r="G60" s="170"/>
      <c r="H60" s="170"/>
      <c r="I60" s="170"/>
      <c r="J60" s="171">
        <f>J107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103</v>
      </c>
      <c r="E61" s="176"/>
      <c r="F61" s="176"/>
      <c r="G61" s="176"/>
      <c r="H61" s="176"/>
      <c r="I61" s="176"/>
      <c r="J61" s="177">
        <f>J108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104</v>
      </c>
      <c r="E62" s="176"/>
      <c r="F62" s="176"/>
      <c r="G62" s="176"/>
      <c r="H62" s="176"/>
      <c r="I62" s="176"/>
      <c r="J62" s="177">
        <f>J122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105</v>
      </c>
      <c r="E63" s="176"/>
      <c r="F63" s="176"/>
      <c r="G63" s="176"/>
      <c r="H63" s="176"/>
      <c r="I63" s="176"/>
      <c r="J63" s="177">
        <f>J126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106</v>
      </c>
      <c r="E64" s="176"/>
      <c r="F64" s="176"/>
      <c r="G64" s="176"/>
      <c r="H64" s="176"/>
      <c r="I64" s="176"/>
      <c r="J64" s="177">
        <f>J179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107</v>
      </c>
      <c r="E65" s="176"/>
      <c r="F65" s="176"/>
      <c r="G65" s="176"/>
      <c r="H65" s="176"/>
      <c r="I65" s="176"/>
      <c r="J65" s="177">
        <f>J239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108</v>
      </c>
      <c r="E66" s="176"/>
      <c r="F66" s="176"/>
      <c r="G66" s="176"/>
      <c r="H66" s="176"/>
      <c r="I66" s="176"/>
      <c r="J66" s="177">
        <f>J253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7"/>
      <c r="C67" s="168"/>
      <c r="D67" s="169" t="s">
        <v>109</v>
      </c>
      <c r="E67" s="170"/>
      <c r="F67" s="170"/>
      <c r="G67" s="170"/>
      <c r="H67" s="170"/>
      <c r="I67" s="170"/>
      <c r="J67" s="171">
        <f>J255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3"/>
      <c r="C68" s="174"/>
      <c r="D68" s="175" t="s">
        <v>110</v>
      </c>
      <c r="E68" s="176"/>
      <c r="F68" s="176"/>
      <c r="G68" s="176"/>
      <c r="H68" s="176"/>
      <c r="I68" s="176"/>
      <c r="J68" s="177">
        <f>J256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111</v>
      </c>
      <c r="E69" s="176"/>
      <c r="F69" s="176"/>
      <c r="G69" s="176"/>
      <c r="H69" s="176"/>
      <c r="I69" s="176"/>
      <c r="J69" s="177">
        <f>J261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112</v>
      </c>
      <c r="E70" s="176"/>
      <c r="F70" s="176"/>
      <c r="G70" s="176"/>
      <c r="H70" s="176"/>
      <c r="I70" s="176"/>
      <c r="J70" s="177">
        <f>J298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113</v>
      </c>
      <c r="E71" s="176"/>
      <c r="F71" s="176"/>
      <c r="G71" s="176"/>
      <c r="H71" s="176"/>
      <c r="I71" s="176"/>
      <c r="J71" s="177">
        <f>J332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114</v>
      </c>
      <c r="E72" s="176"/>
      <c r="F72" s="176"/>
      <c r="G72" s="176"/>
      <c r="H72" s="176"/>
      <c r="I72" s="176"/>
      <c r="J72" s="177">
        <f>J401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115</v>
      </c>
      <c r="E73" s="176"/>
      <c r="F73" s="176"/>
      <c r="G73" s="176"/>
      <c r="H73" s="176"/>
      <c r="I73" s="176"/>
      <c r="J73" s="177">
        <f>J413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116</v>
      </c>
      <c r="E74" s="176"/>
      <c r="F74" s="176"/>
      <c r="G74" s="176"/>
      <c r="H74" s="176"/>
      <c r="I74" s="176"/>
      <c r="J74" s="177">
        <f>J422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117</v>
      </c>
      <c r="E75" s="176"/>
      <c r="F75" s="176"/>
      <c r="G75" s="176"/>
      <c r="H75" s="176"/>
      <c r="I75" s="176"/>
      <c r="J75" s="177">
        <f>J431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118</v>
      </c>
      <c r="E76" s="176"/>
      <c r="F76" s="176"/>
      <c r="G76" s="176"/>
      <c r="H76" s="176"/>
      <c r="I76" s="176"/>
      <c r="J76" s="177">
        <f>J451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119</v>
      </c>
      <c r="E77" s="176"/>
      <c r="F77" s="176"/>
      <c r="G77" s="176"/>
      <c r="H77" s="176"/>
      <c r="I77" s="176"/>
      <c r="J77" s="177">
        <f>J460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120</v>
      </c>
      <c r="E78" s="176"/>
      <c r="F78" s="176"/>
      <c r="G78" s="176"/>
      <c r="H78" s="176"/>
      <c r="I78" s="176"/>
      <c r="J78" s="177">
        <f>J463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3"/>
      <c r="C79" s="174"/>
      <c r="D79" s="175" t="s">
        <v>121</v>
      </c>
      <c r="E79" s="176"/>
      <c r="F79" s="176"/>
      <c r="G79" s="176"/>
      <c r="H79" s="176"/>
      <c r="I79" s="176"/>
      <c r="J79" s="177">
        <f>J473</f>
        <v>0</v>
      </c>
      <c r="K79" s="174"/>
      <c r="L79" s="17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3"/>
      <c r="C80" s="174"/>
      <c r="D80" s="175" t="s">
        <v>122</v>
      </c>
      <c r="E80" s="176"/>
      <c r="F80" s="176"/>
      <c r="G80" s="176"/>
      <c r="H80" s="176"/>
      <c r="I80" s="176"/>
      <c r="J80" s="177">
        <f>J535</f>
        <v>0</v>
      </c>
      <c r="K80" s="174"/>
      <c r="L80" s="17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3"/>
      <c r="C81" s="174"/>
      <c r="D81" s="175" t="s">
        <v>123</v>
      </c>
      <c r="E81" s="176"/>
      <c r="F81" s="176"/>
      <c r="G81" s="176"/>
      <c r="H81" s="176"/>
      <c r="I81" s="176"/>
      <c r="J81" s="177">
        <f>J572</f>
        <v>0</v>
      </c>
      <c r="K81" s="174"/>
      <c r="L81" s="17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3"/>
      <c r="C82" s="174"/>
      <c r="D82" s="175" t="s">
        <v>124</v>
      </c>
      <c r="E82" s="176"/>
      <c r="F82" s="176"/>
      <c r="G82" s="176"/>
      <c r="H82" s="176"/>
      <c r="I82" s="176"/>
      <c r="J82" s="177">
        <f>J602</f>
        <v>0</v>
      </c>
      <c r="K82" s="174"/>
      <c r="L82" s="17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3"/>
      <c r="C83" s="174"/>
      <c r="D83" s="175" t="s">
        <v>125</v>
      </c>
      <c r="E83" s="176"/>
      <c r="F83" s="176"/>
      <c r="G83" s="176"/>
      <c r="H83" s="176"/>
      <c r="I83" s="176"/>
      <c r="J83" s="177">
        <f>J620</f>
        <v>0</v>
      </c>
      <c r="K83" s="174"/>
      <c r="L83" s="178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3"/>
      <c r="C84" s="174"/>
      <c r="D84" s="175" t="s">
        <v>126</v>
      </c>
      <c r="E84" s="176"/>
      <c r="F84" s="176"/>
      <c r="G84" s="176"/>
      <c r="H84" s="176"/>
      <c r="I84" s="176"/>
      <c r="J84" s="177">
        <f>J655</f>
        <v>0</v>
      </c>
      <c r="K84" s="174"/>
      <c r="L84" s="178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73"/>
      <c r="C85" s="174"/>
      <c r="D85" s="175" t="s">
        <v>127</v>
      </c>
      <c r="E85" s="176"/>
      <c r="F85" s="176"/>
      <c r="G85" s="176"/>
      <c r="H85" s="176"/>
      <c r="I85" s="176"/>
      <c r="J85" s="177">
        <f>J668</f>
        <v>0</v>
      </c>
      <c r="K85" s="174"/>
      <c r="L85" s="178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9" customFormat="1" ht="24.96" customHeight="1">
      <c r="A86" s="9"/>
      <c r="B86" s="167"/>
      <c r="C86" s="168"/>
      <c r="D86" s="169" t="s">
        <v>128</v>
      </c>
      <c r="E86" s="170"/>
      <c r="F86" s="170"/>
      <c r="G86" s="170"/>
      <c r="H86" s="170"/>
      <c r="I86" s="170"/>
      <c r="J86" s="171">
        <f>J724</f>
        <v>0</v>
      </c>
      <c r="K86" s="168"/>
      <c r="L86" s="172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</row>
    <row r="87" s="2" customFormat="1" ht="21.84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61"/>
      <c r="C88" s="62"/>
      <c r="D88" s="62"/>
      <c r="E88" s="62"/>
      <c r="F88" s="62"/>
      <c r="G88" s="62"/>
      <c r="H88" s="62"/>
      <c r="I88" s="62"/>
      <c r="J88" s="62"/>
      <c r="K88" s="6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92" s="2" customFormat="1" ht="6.96" customHeight="1">
      <c r="A92" s="40"/>
      <c r="B92" s="63"/>
      <c r="C92" s="64"/>
      <c r="D92" s="64"/>
      <c r="E92" s="64"/>
      <c r="F92" s="64"/>
      <c r="G92" s="64"/>
      <c r="H92" s="64"/>
      <c r="I92" s="64"/>
      <c r="J92" s="64"/>
      <c r="K92" s="64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4.96" customHeight="1">
      <c r="A93" s="40"/>
      <c r="B93" s="41"/>
      <c r="C93" s="24" t="s">
        <v>129</v>
      </c>
      <c r="D93" s="42"/>
      <c r="E93" s="42"/>
      <c r="F93" s="42"/>
      <c r="G93" s="42"/>
      <c r="H93" s="42"/>
      <c r="I93" s="42"/>
      <c r="J93" s="42"/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2" customHeight="1">
      <c r="A95" s="40"/>
      <c r="B95" s="41"/>
      <c r="C95" s="33" t="s">
        <v>16</v>
      </c>
      <c r="D95" s="42"/>
      <c r="E95" s="42"/>
      <c r="F95" s="42"/>
      <c r="G95" s="42"/>
      <c r="H95" s="42"/>
      <c r="I95" s="42"/>
      <c r="J95" s="42"/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6.5" customHeight="1">
      <c r="A96" s="40"/>
      <c r="B96" s="41"/>
      <c r="C96" s="42"/>
      <c r="D96" s="42"/>
      <c r="E96" s="162" t="str">
        <f>E7</f>
        <v>Bezbariérové úpravy, přístavba výtahu. ZŠ Podmostní 1, Plzeň</v>
      </c>
      <c r="F96" s="33"/>
      <c r="G96" s="33"/>
      <c r="H96" s="33"/>
      <c r="I96" s="42"/>
      <c r="J96" s="42"/>
      <c r="K96" s="4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2" customHeight="1">
      <c r="A97" s="40"/>
      <c r="B97" s="41"/>
      <c r="C97" s="33" t="s">
        <v>96</v>
      </c>
      <c r="D97" s="42"/>
      <c r="E97" s="42"/>
      <c r="F97" s="42"/>
      <c r="G97" s="42"/>
      <c r="H97" s="42"/>
      <c r="I97" s="42"/>
      <c r="J97" s="42"/>
      <c r="K97" s="42"/>
      <c r="L97" s="13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6.5" customHeight="1">
      <c r="A98" s="40"/>
      <c r="B98" s="41"/>
      <c r="C98" s="42"/>
      <c r="D98" s="42"/>
      <c r="E98" s="71" t="str">
        <f>E9</f>
        <v>01 - Stavební úpravy</v>
      </c>
      <c r="F98" s="42"/>
      <c r="G98" s="42"/>
      <c r="H98" s="42"/>
      <c r="I98" s="42"/>
      <c r="J98" s="42"/>
      <c r="K98" s="42"/>
      <c r="L98" s="13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6.96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13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2" customHeight="1">
      <c r="A100" s="40"/>
      <c r="B100" s="41"/>
      <c r="C100" s="33" t="s">
        <v>22</v>
      </c>
      <c r="D100" s="42"/>
      <c r="E100" s="42"/>
      <c r="F100" s="28" t="str">
        <f>F12</f>
        <v>Plzeň</v>
      </c>
      <c r="G100" s="42"/>
      <c r="H100" s="42"/>
      <c r="I100" s="33" t="s">
        <v>24</v>
      </c>
      <c r="J100" s="74" t="str">
        <f>IF(J12="","",J12)</f>
        <v>22. 4. 2020</v>
      </c>
      <c r="K100" s="42"/>
      <c r="L100" s="13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6.96" customHeight="1">
      <c r="A101" s="40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136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15.15" customHeight="1">
      <c r="A102" s="40"/>
      <c r="B102" s="41"/>
      <c r="C102" s="33" t="s">
        <v>30</v>
      </c>
      <c r="D102" s="42"/>
      <c r="E102" s="42"/>
      <c r="F102" s="28" t="str">
        <f>E15</f>
        <v>Plzeňský kraj</v>
      </c>
      <c r="G102" s="42"/>
      <c r="H102" s="42"/>
      <c r="I102" s="33" t="s">
        <v>37</v>
      </c>
      <c r="J102" s="38" t="str">
        <f>E21</f>
        <v>Area Projekt s.r.o.</v>
      </c>
      <c r="K102" s="42"/>
      <c r="L102" s="136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15.15" customHeight="1">
      <c r="A103" s="40"/>
      <c r="B103" s="41"/>
      <c r="C103" s="33" t="s">
        <v>35</v>
      </c>
      <c r="D103" s="42"/>
      <c r="E103" s="42"/>
      <c r="F103" s="28" t="str">
        <f>IF(E18="","",E18)</f>
        <v>Vyplň údaj</v>
      </c>
      <c r="G103" s="42"/>
      <c r="H103" s="42"/>
      <c r="I103" s="33" t="s">
        <v>40</v>
      </c>
      <c r="J103" s="38" t="str">
        <f>E24</f>
        <v>Area Projekt s.r.o.</v>
      </c>
      <c r="K103" s="42"/>
      <c r="L103" s="136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10.32" customHeight="1">
      <c r="A104" s="40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136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11" customFormat="1" ht="29.28" customHeight="1">
      <c r="A105" s="179"/>
      <c r="B105" s="180"/>
      <c r="C105" s="181" t="s">
        <v>130</v>
      </c>
      <c r="D105" s="182" t="s">
        <v>62</v>
      </c>
      <c r="E105" s="182" t="s">
        <v>58</v>
      </c>
      <c r="F105" s="182" t="s">
        <v>59</v>
      </c>
      <c r="G105" s="182" t="s">
        <v>131</v>
      </c>
      <c r="H105" s="182" t="s">
        <v>132</v>
      </c>
      <c r="I105" s="182" t="s">
        <v>133</v>
      </c>
      <c r="J105" s="182" t="s">
        <v>100</v>
      </c>
      <c r="K105" s="183" t="s">
        <v>134</v>
      </c>
      <c r="L105" s="184"/>
      <c r="M105" s="94" t="s">
        <v>32</v>
      </c>
      <c r="N105" s="95" t="s">
        <v>47</v>
      </c>
      <c r="O105" s="95" t="s">
        <v>135</v>
      </c>
      <c r="P105" s="95" t="s">
        <v>136</v>
      </c>
      <c r="Q105" s="95" t="s">
        <v>137</v>
      </c>
      <c r="R105" s="95" t="s">
        <v>138</v>
      </c>
      <c r="S105" s="95" t="s">
        <v>139</v>
      </c>
      <c r="T105" s="96" t="s">
        <v>140</v>
      </c>
      <c r="U105" s="179"/>
      <c r="V105" s="179"/>
      <c r="W105" s="179"/>
      <c r="X105" s="179"/>
      <c r="Y105" s="179"/>
      <c r="Z105" s="179"/>
      <c r="AA105" s="179"/>
      <c r="AB105" s="179"/>
      <c r="AC105" s="179"/>
      <c r="AD105" s="179"/>
      <c r="AE105" s="179"/>
    </row>
    <row r="106" s="2" customFormat="1" ht="22.8" customHeight="1">
      <c r="A106" s="40"/>
      <c r="B106" s="41"/>
      <c r="C106" s="101" t="s">
        <v>141</v>
      </c>
      <c r="D106" s="42"/>
      <c r="E106" s="42"/>
      <c r="F106" s="42"/>
      <c r="G106" s="42"/>
      <c r="H106" s="42"/>
      <c r="I106" s="42"/>
      <c r="J106" s="185">
        <f>BK106</f>
        <v>0</v>
      </c>
      <c r="K106" s="42"/>
      <c r="L106" s="46"/>
      <c r="M106" s="97"/>
      <c r="N106" s="186"/>
      <c r="O106" s="98"/>
      <c r="P106" s="187">
        <f>P107+P255+P724</f>
        <v>0</v>
      </c>
      <c r="Q106" s="98"/>
      <c r="R106" s="187">
        <f>R107+R255+R724</f>
        <v>20.901540030000003</v>
      </c>
      <c r="S106" s="98"/>
      <c r="T106" s="188">
        <f>T107+T255+T724</f>
        <v>35.010365919999998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8" t="s">
        <v>76</v>
      </c>
      <c r="AU106" s="18" t="s">
        <v>101</v>
      </c>
      <c r="BK106" s="189">
        <f>BK107+BK255+BK724</f>
        <v>0</v>
      </c>
    </row>
    <row r="107" s="12" customFormat="1" ht="25.92" customHeight="1">
      <c r="A107" s="12"/>
      <c r="B107" s="190"/>
      <c r="C107" s="191"/>
      <c r="D107" s="192" t="s">
        <v>76</v>
      </c>
      <c r="E107" s="193" t="s">
        <v>142</v>
      </c>
      <c r="F107" s="193" t="s">
        <v>143</v>
      </c>
      <c r="G107" s="191"/>
      <c r="H107" s="191"/>
      <c r="I107" s="194"/>
      <c r="J107" s="195">
        <f>BK107</f>
        <v>0</v>
      </c>
      <c r="K107" s="191"/>
      <c r="L107" s="196"/>
      <c r="M107" s="197"/>
      <c r="N107" s="198"/>
      <c r="O107" s="198"/>
      <c r="P107" s="199">
        <f>P108+P122+P126+P179+P239+P253</f>
        <v>0</v>
      </c>
      <c r="Q107" s="198"/>
      <c r="R107" s="199">
        <f>R108+R122+R126+R179+R239+R253</f>
        <v>10.84790076</v>
      </c>
      <c r="S107" s="198"/>
      <c r="T107" s="200">
        <f>T108+T122+T126+T179+T239+T253</f>
        <v>28.956780999999999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1" t="s">
        <v>85</v>
      </c>
      <c r="AT107" s="202" t="s">
        <v>76</v>
      </c>
      <c r="AU107" s="202" t="s">
        <v>77</v>
      </c>
      <c r="AY107" s="201" t="s">
        <v>144</v>
      </c>
      <c r="BK107" s="203">
        <f>BK108+BK122+BK126+BK179+BK239+BK253</f>
        <v>0</v>
      </c>
    </row>
    <row r="108" s="12" customFormat="1" ht="22.8" customHeight="1">
      <c r="A108" s="12"/>
      <c r="B108" s="190"/>
      <c r="C108" s="191"/>
      <c r="D108" s="192" t="s">
        <v>76</v>
      </c>
      <c r="E108" s="204" t="s">
        <v>145</v>
      </c>
      <c r="F108" s="204" t="s">
        <v>146</v>
      </c>
      <c r="G108" s="191"/>
      <c r="H108" s="191"/>
      <c r="I108" s="194"/>
      <c r="J108" s="205">
        <f>BK108</f>
        <v>0</v>
      </c>
      <c r="K108" s="191"/>
      <c r="L108" s="196"/>
      <c r="M108" s="197"/>
      <c r="N108" s="198"/>
      <c r="O108" s="198"/>
      <c r="P108" s="199">
        <f>SUM(P109:P121)</f>
        <v>0</v>
      </c>
      <c r="Q108" s="198"/>
      <c r="R108" s="199">
        <f>SUM(R109:R121)</f>
        <v>3.2977216400000002</v>
      </c>
      <c r="S108" s="198"/>
      <c r="T108" s="200">
        <f>SUM(T109:T121)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1" t="s">
        <v>85</v>
      </c>
      <c r="AT108" s="202" t="s">
        <v>76</v>
      </c>
      <c r="AU108" s="202" t="s">
        <v>85</v>
      </c>
      <c r="AY108" s="201" t="s">
        <v>144</v>
      </c>
      <c r="BK108" s="203">
        <f>SUM(BK109:BK121)</f>
        <v>0</v>
      </c>
    </row>
    <row r="109" s="2" customFormat="1">
      <c r="A109" s="40"/>
      <c r="B109" s="41"/>
      <c r="C109" s="206" t="s">
        <v>85</v>
      </c>
      <c r="D109" s="206" t="s">
        <v>147</v>
      </c>
      <c r="E109" s="207" t="s">
        <v>148</v>
      </c>
      <c r="F109" s="208" t="s">
        <v>149</v>
      </c>
      <c r="G109" s="209" t="s">
        <v>150</v>
      </c>
      <c r="H109" s="210">
        <v>0.90000000000000002</v>
      </c>
      <c r="I109" s="211"/>
      <c r="J109" s="212">
        <f>ROUND(I109*H109,2)</f>
        <v>0</v>
      </c>
      <c r="K109" s="208" t="s">
        <v>151</v>
      </c>
      <c r="L109" s="46"/>
      <c r="M109" s="213" t="s">
        <v>32</v>
      </c>
      <c r="N109" s="214" t="s">
        <v>48</v>
      </c>
      <c r="O109" s="86"/>
      <c r="P109" s="215">
        <f>O109*H109</f>
        <v>0</v>
      </c>
      <c r="Q109" s="215">
        <v>1.3271500000000001</v>
      </c>
      <c r="R109" s="215">
        <f>Q109*H109</f>
        <v>1.1944350000000001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152</v>
      </c>
      <c r="AT109" s="217" t="s">
        <v>147</v>
      </c>
      <c r="AU109" s="217" t="s">
        <v>87</v>
      </c>
      <c r="AY109" s="18" t="s">
        <v>144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8" t="s">
        <v>85</v>
      </c>
      <c r="BK109" s="218">
        <f>ROUND(I109*H109,2)</f>
        <v>0</v>
      </c>
      <c r="BL109" s="18" t="s">
        <v>152</v>
      </c>
      <c r="BM109" s="217" t="s">
        <v>153</v>
      </c>
    </row>
    <row r="110" s="13" customFormat="1">
      <c r="A110" s="13"/>
      <c r="B110" s="219"/>
      <c r="C110" s="220"/>
      <c r="D110" s="221" t="s">
        <v>154</v>
      </c>
      <c r="E110" s="222" t="s">
        <v>32</v>
      </c>
      <c r="F110" s="223" t="s">
        <v>155</v>
      </c>
      <c r="G110" s="220"/>
      <c r="H110" s="224">
        <v>0.90000000000000002</v>
      </c>
      <c r="I110" s="225"/>
      <c r="J110" s="220"/>
      <c r="K110" s="220"/>
      <c r="L110" s="226"/>
      <c r="M110" s="227"/>
      <c r="N110" s="228"/>
      <c r="O110" s="228"/>
      <c r="P110" s="228"/>
      <c r="Q110" s="228"/>
      <c r="R110" s="228"/>
      <c r="S110" s="228"/>
      <c r="T110" s="22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0" t="s">
        <v>154</v>
      </c>
      <c r="AU110" s="230" t="s">
        <v>87</v>
      </c>
      <c r="AV110" s="13" t="s">
        <v>87</v>
      </c>
      <c r="AW110" s="13" t="s">
        <v>39</v>
      </c>
      <c r="AX110" s="13" t="s">
        <v>85</v>
      </c>
      <c r="AY110" s="230" t="s">
        <v>144</v>
      </c>
    </row>
    <row r="111" s="2" customFormat="1">
      <c r="A111" s="40"/>
      <c r="B111" s="41"/>
      <c r="C111" s="206" t="s">
        <v>87</v>
      </c>
      <c r="D111" s="206" t="s">
        <v>147</v>
      </c>
      <c r="E111" s="207" t="s">
        <v>156</v>
      </c>
      <c r="F111" s="208" t="s">
        <v>157</v>
      </c>
      <c r="G111" s="209" t="s">
        <v>150</v>
      </c>
      <c r="H111" s="210">
        <v>0.063</v>
      </c>
      <c r="I111" s="211"/>
      <c r="J111" s="212">
        <f>ROUND(I111*H111,2)</f>
        <v>0</v>
      </c>
      <c r="K111" s="208" t="s">
        <v>151</v>
      </c>
      <c r="L111" s="46"/>
      <c r="M111" s="213" t="s">
        <v>32</v>
      </c>
      <c r="N111" s="214" t="s">
        <v>48</v>
      </c>
      <c r="O111" s="86"/>
      <c r="P111" s="215">
        <f>O111*H111</f>
        <v>0</v>
      </c>
      <c r="Q111" s="215">
        <v>1.94302</v>
      </c>
      <c r="R111" s="215">
        <f>Q111*H111</f>
        <v>0.12241025999999999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152</v>
      </c>
      <c r="AT111" s="217" t="s">
        <v>147</v>
      </c>
      <c r="AU111" s="217" t="s">
        <v>87</v>
      </c>
      <c r="AY111" s="18" t="s">
        <v>144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8" t="s">
        <v>85</v>
      </c>
      <c r="BK111" s="218">
        <f>ROUND(I111*H111,2)</f>
        <v>0</v>
      </c>
      <c r="BL111" s="18" t="s">
        <v>152</v>
      </c>
      <c r="BM111" s="217" t="s">
        <v>158</v>
      </c>
    </row>
    <row r="112" s="13" customFormat="1">
      <c r="A112" s="13"/>
      <c r="B112" s="219"/>
      <c r="C112" s="220"/>
      <c r="D112" s="221" t="s">
        <v>154</v>
      </c>
      <c r="E112" s="222" t="s">
        <v>32</v>
      </c>
      <c r="F112" s="223" t="s">
        <v>159</v>
      </c>
      <c r="G112" s="220"/>
      <c r="H112" s="224">
        <v>0.063</v>
      </c>
      <c r="I112" s="225"/>
      <c r="J112" s="220"/>
      <c r="K112" s="220"/>
      <c r="L112" s="226"/>
      <c r="M112" s="227"/>
      <c r="N112" s="228"/>
      <c r="O112" s="228"/>
      <c r="P112" s="228"/>
      <c r="Q112" s="228"/>
      <c r="R112" s="228"/>
      <c r="S112" s="228"/>
      <c r="T112" s="22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0" t="s">
        <v>154</v>
      </c>
      <c r="AU112" s="230" t="s">
        <v>87</v>
      </c>
      <c r="AV112" s="13" t="s">
        <v>87</v>
      </c>
      <c r="AW112" s="13" t="s">
        <v>39</v>
      </c>
      <c r="AX112" s="13" t="s">
        <v>85</v>
      </c>
      <c r="AY112" s="230" t="s">
        <v>144</v>
      </c>
    </row>
    <row r="113" s="2" customFormat="1">
      <c r="A113" s="40"/>
      <c r="B113" s="41"/>
      <c r="C113" s="206" t="s">
        <v>145</v>
      </c>
      <c r="D113" s="206" t="s">
        <v>147</v>
      </c>
      <c r="E113" s="207" t="s">
        <v>160</v>
      </c>
      <c r="F113" s="208" t="s">
        <v>161</v>
      </c>
      <c r="G113" s="209" t="s">
        <v>162</v>
      </c>
      <c r="H113" s="210">
        <v>0.016</v>
      </c>
      <c r="I113" s="211"/>
      <c r="J113" s="212">
        <f>ROUND(I113*H113,2)</f>
        <v>0</v>
      </c>
      <c r="K113" s="208" t="s">
        <v>151</v>
      </c>
      <c r="L113" s="46"/>
      <c r="M113" s="213" t="s">
        <v>32</v>
      </c>
      <c r="N113" s="214" t="s">
        <v>48</v>
      </c>
      <c r="O113" s="86"/>
      <c r="P113" s="215">
        <f>O113*H113</f>
        <v>0</v>
      </c>
      <c r="Q113" s="215">
        <v>1.0900000000000001</v>
      </c>
      <c r="R113" s="215">
        <f>Q113*H113</f>
        <v>0.017440000000000001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152</v>
      </c>
      <c r="AT113" s="217" t="s">
        <v>147</v>
      </c>
      <c r="AU113" s="217" t="s">
        <v>87</v>
      </c>
      <c r="AY113" s="18" t="s">
        <v>144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8" t="s">
        <v>85</v>
      </c>
      <c r="BK113" s="218">
        <f>ROUND(I113*H113,2)</f>
        <v>0</v>
      </c>
      <c r="BL113" s="18" t="s">
        <v>152</v>
      </c>
      <c r="BM113" s="217" t="s">
        <v>163</v>
      </c>
    </row>
    <row r="114" s="13" customFormat="1">
      <c r="A114" s="13"/>
      <c r="B114" s="219"/>
      <c r="C114" s="220"/>
      <c r="D114" s="221" t="s">
        <v>154</v>
      </c>
      <c r="E114" s="222" t="s">
        <v>32</v>
      </c>
      <c r="F114" s="223" t="s">
        <v>164</v>
      </c>
      <c r="G114" s="220"/>
      <c r="H114" s="224">
        <v>0.016</v>
      </c>
      <c r="I114" s="225"/>
      <c r="J114" s="220"/>
      <c r="K114" s="220"/>
      <c r="L114" s="226"/>
      <c r="M114" s="227"/>
      <c r="N114" s="228"/>
      <c r="O114" s="228"/>
      <c r="P114" s="228"/>
      <c r="Q114" s="228"/>
      <c r="R114" s="228"/>
      <c r="S114" s="228"/>
      <c r="T114" s="22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0" t="s">
        <v>154</v>
      </c>
      <c r="AU114" s="230" t="s">
        <v>87</v>
      </c>
      <c r="AV114" s="13" t="s">
        <v>87</v>
      </c>
      <c r="AW114" s="13" t="s">
        <v>39</v>
      </c>
      <c r="AX114" s="13" t="s">
        <v>85</v>
      </c>
      <c r="AY114" s="230" t="s">
        <v>144</v>
      </c>
    </row>
    <row r="115" s="2" customFormat="1">
      <c r="A115" s="40"/>
      <c r="B115" s="41"/>
      <c r="C115" s="206" t="s">
        <v>152</v>
      </c>
      <c r="D115" s="206" t="s">
        <v>147</v>
      </c>
      <c r="E115" s="207" t="s">
        <v>165</v>
      </c>
      <c r="F115" s="208" t="s">
        <v>166</v>
      </c>
      <c r="G115" s="209" t="s">
        <v>167</v>
      </c>
      <c r="H115" s="210">
        <v>2.8199999999999998</v>
      </c>
      <c r="I115" s="211"/>
      <c r="J115" s="212">
        <f>ROUND(I115*H115,2)</f>
        <v>0</v>
      </c>
      <c r="K115" s="208" t="s">
        <v>151</v>
      </c>
      <c r="L115" s="46"/>
      <c r="M115" s="213" t="s">
        <v>32</v>
      </c>
      <c r="N115" s="214" t="s">
        <v>48</v>
      </c>
      <c r="O115" s="86"/>
      <c r="P115" s="215">
        <f>O115*H115</f>
        <v>0</v>
      </c>
      <c r="Q115" s="215">
        <v>0.25364999999999999</v>
      </c>
      <c r="R115" s="215">
        <f>Q115*H115</f>
        <v>0.71529299999999996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152</v>
      </c>
      <c r="AT115" s="217" t="s">
        <v>147</v>
      </c>
      <c r="AU115" s="217" t="s">
        <v>87</v>
      </c>
      <c r="AY115" s="18" t="s">
        <v>144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8" t="s">
        <v>85</v>
      </c>
      <c r="BK115" s="218">
        <f>ROUND(I115*H115,2)</f>
        <v>0</v>
      </c>
      <c r="BL115" s="18" t="s">
        <v>152</v>
      </c>
      <c r="BM115" s="217" t="s">
        <v>168</v>
      </c>
    </row>
    <row r="116" s="13" customFormat="1">
      <c r="A116" s="13"/>
      <c r="B116" s="219"/>
      <c r="C116" s="220"/>
      <c r="D116" s="221" t="s">
        <v>154</v>
      </c>
      <c r="E116" s="222" t="s">
        <v>32</v>
      </c>
      <c r="F116" s="223" t="s">
        <v>169</v>
      </c>
      <c r="G116" s="220"/>
      <c r="H116" s="224">
        <v>2.8199999999999998</v>
      </c>
      <c r="I116" s="225"/>
      <c r="J116" s="220"/>
      <c r="K116" s="220"/>
      <c r="L116" s="226"/>
      <c r="M116" s="227"/>
      <c r="N116" s="228"/>
      <c r="O116" s="228"/>
      <c r="P116" s="228"/>
      <c r="Q116" s="228"/>
      <c r="R116" s="228"/>
      <c r="S116" s="228"/>
      <c r="T116" s="22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0" t="s">
        <v>154</v>
      </c>
      <c r="AU116" s="230" t="s">
        <v>87</v>
      </c>
      <c r="AV116" s="13" t="s">
        <v>87</v>
      </c>
      <c r="AW116" s="13" t="s">
        <v>39</v>
      </c>
      <c r="AX116" s="13" t="s">
        <v>85</v>
      </c>
      <c r="AY116" s="230" t="s">
        <v>144</v>
      </c>
    </row>
    <row r="117" s="2" customFormat="1">
      <c r="A117" s="40"/>
      <c r="B117" s="41"/>
      <c r="C117" s="206" t="s">
        <v>170</v>
      </c>
      <c r="D117" s="206" t="s">
        <v>147</v>
      </c>
      <c r="E117" s="207" t="s">
        <v>171</v>
      </c>
      <c r="F117" s="208" t="s">
        <v>172</v>
      </c>
      <c r="G117" s="209" t="s">
        <v>167</v>
      </c>
      <c r="H117" s="210">
        <v>16.478000000000002</v>
      </c>
      <c r="I117" s="211"/>
      <c r="J117" s="212">
        <f>ROUND(I117*H117,2)</f>
        <v>0</v>
      </c>
      <c r="K117" s="208" t="s">
        <v>151</v>
      </c>
      <c r="L117" s="46"/>
      <c r="M117" s="213" t="s">
        <v>32</v>
      </c>
      <c r="N117" s="214" t="s">
        <v>48</v>
      </c>
      <c r="O117" s="86"/>
      <c r="P117" s="215">
        <f>O117*H117</f>
        <v>0</v>
      </c>
      <c r="Q117" s="215">
        <v>0.07571</v>
      </c>
      <c r="R117" s="215">
        <f>Q117*H117</f>
        <v>1.2475493800000002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152</v>
      </c>
      <c r="AT117" s="217" t="s">
        <v>147</v>
      </c>
      <c r="AU117" s="217" t="s">
        <v>87</v>
      </c>
      <c r="AY117" s="18" t="s">
        <v>144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8" t="s">
        <v>85</v>
      </c>
      <c r="BK117" s="218">
        <f>ROUND(I117*H117,2)</f>
        <v>0</v>
      </c>
      <c r="BL117" s="18" t="s">
        <v>152</v>
      </c>
      <c r="BM117" s="217" t="s">
        <v>173</v>
      </c>
    </row>
    <row r="118" s="13" customFormat="1">
      <c r="A118" s="13"/>
      <c r="B118" s="219"/>
      <c r="C118" s="220"/>
      <c r="D118" s="221" t="s">
        <v>154</v>
      </c>
      <c r="E118" s="222" t="s">
        <v>32</v>
      </c>
      <c r="F118" s="223" t="s">
        <v>174</v>
      </c>
      <c r="G118" s="220"/>
      <c r="H118" s="224">
        <v>16.478000000000002</v>
      </c>
      <c r="I118" s="225"/>
      <c r="J118" s="220"/>
      <c r="K118" s="220"/>
      <c r="L118" s="226"/>
      <c r="M118" s="227"/>
      <c r="N118" s="228"/>
      <c r="O118" s="228"/>
      <c r="P118" s="228"/>
      <c r="Q118" s="228"/>
      <c r="R118" s="228"/>
      <c r="S118" s="228"/>
      <c r="T118" s="22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0" t="s">
        <v>154</v>
      </c>
      <c r="AU118" s="230" t="s">
        <v>87</v>
      </c>
      <c r="AV118" s="13" t="s">
        <v>87</v>
      </c>
      <c r="AW118" s="13" t="s">
        <v>39</v>
      </c>
      <c r="AX118" s="13" t="s">
        <v>85</v>
      </c>
      <c r="AY118" s="230" t="s">
        <v>144</v>
      </c>
    </row>
    <row r="119" s="2" customFormat="1">
      <c r="A119" s="40"/>
      <c r="B119" s="41"/>
      <c r="C119" s="206" t="s">
        <v>175</v>
      </c>
      <c r="D119" s="206" t="s">
        <v>147</v>
      </c>
      <c r="E119" s="207" t="s">
        <v>176</v>
      </c>
      <c r="F119" s="208" t="s">
        <v>177</v>
      </c>
      <c r="G119" s="209" t="s">
        <v>178</v>
      </c>
      <c r="H119" s="210">
        <v>3.8500000000000001</v>
      </c>
      <c r="I119" s="211"/>
      <c r="J119" s="212">
        <f>ROUND(I119*H119,2)</f>
        <v>0</v>
      </c>
      <c r="K119" s="208" t="s">
        <v>151</v>
      </c>
      <c r="L119" s="46"/>
      <c r="M119" s="213" t="s">
        <v>32</v>
      </c>
      <c r="N119" s="214" t="s">
        <v>48</v>
      </c>
      <c r="O119" s="86"/>
      <c r="P119" s="215">
        <f>O119*H119</f>
        <v>0</v>
      </c>
      <c r="Q119" s="215">
        <v>8.0000000000000007E-05</v>
      </c>
      <c r="R119" s="215">
        <f>Q119*H119</f>
        <v>0.00030800000000000001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152</v>
      </c>
      <c r="AT119" s="217" t="s">
        <v>147</v>
      </c>
      <c r="AU119" s="217" t="s">
        <v>87</v>
      </c>
      <c r="AY119" s="18" t="s">
        <v>144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8" t="s">
        <v>85</v>
      </c>
      <c r="BK119" s="218">
        <f>ROUND(I119*H119,2)</f>
        <v>0</v>
      </c>
      <c r="BL119" s="18" t="s">
        <v>152</v>
      </c>
      <c r="BM119" s="217" t="s">
        <v>179</v>
      </c>
    </row>
    <row r="120" s="13" customFormat="1">
      <c r="A120" s="13"/>
      <c r="B120" s="219"/>
      <c r="C120" s="220"/>
      <c r="D120" s="221" t="s">
        <v>154</v>
      </c>
      <c r="E120" s="222" t="s">
        <v>32</v>
      </c>
      <c r="F120" s="223" t="s">
        <v>180</v>
      </c>
      <c r="G120" s="220"/>
      <c r="H120" s="224">
        <v>3.8500000000000001</v>
      </c>
      <c r="I120" s="225"/>
      <c r="J120" s="220"/>
      <c r="K120" s="220"/>
      <c r="L120" s="226"/>
      <c r="M120" s="227"/>
      <c r="N120" s="228"/>
      <c r="O120" s="228"/>
      <c r="P120" s="228"/>
      <c r="Q120" s="228"/>
      <c r="R120" s="228"/>
      <c r="S120" s="228"/>
      <c r="T120" s="22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0" t="s">
        <v>154</v>
      </c>
      <c r="AU120" s="230" t="s">
        <v>87</v>
      </c>
      <c r="AV120" s="13" t="s">
        <v>87</v>
      </c>
      <c r="AW120" s="13" t="s">
        <v>39</v>
      </c>
      <c r="AX120" s="13" t="s">
        <v>85</v>
      </c>
      <c r="AY120" s="230" t="s">
        <v>144</v>
      </c>
    </row>
    <row r="121" s="2" customFormat="1">
      <c r="A121" s="40"/>
      <c r="B121" s="41"/>
      <c r="C121" s="206" t="s">
        <v>181</v>
      </c>
      <c r="D121" s="206" t="s">
        <v>147</v>
      </c>
      <c r="E121" s="207" t="s">
        <v>182</v>
      </c>
      <c r="F121" s="208" t="s">
        <v>183</v>
      </c>
      <c r="G121" s="209" t="s">
        <v>178</v>
      </c>
      <c r="H121" s="210">
        <v>2.2000000000000002</v>
      </c>
      <c r="I121" s="211"/>
      <c r="J121" s="212">
        <f>ROUND(I121*H121,2)</f>
        <v>0</v>
      </c>
      <c r="K121" s="208" t="s">
        <v>151</v>
      </c>
      <c r="L121" s="46"/>
      <c r="M121" s="213" t="s">
        <v>32</v>
      </c>
      <c r="N121" s="214" t="s">
        <v>48</v>
      </c>
      <c r="O121" s="86"/>
      <c r="P121" s="215">
        <f>O121*H121</f>
        <v>0</v>
      </c>
      <c r="Q121" s="215">
        <v>0.00012999999999999999</v>
      </c>
      <c r="R121" s="215">
        <f>Q121*H121</f>
        <v>0.00028600000000000001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152</v>
      </c>
      <c r="AT121" s="217" t="s">
        <v>147</v>
      </c>
      <c r="AU121" s="217" t="s">
        <v>87</v>
      </c>
      <c r="AY121" s="18" t="s">
        <v>144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8" t="s">
        <v>85</v>
      </c>
      <c r="BK121" s="218">
        <f>ROUND(I121*H121,2)</f>
        <v>0</v>
      </c>
      <c r="BL121" s="18" t="s">
        <v>152</v>
      </c>
      <c r="BM121" s="217" t="s">
        <v>184</v>
      </c>
    </row>
    <row r="122" s="12" customFormat="1" ht="22.8" customHeight="1">
      <c r="A122" s="12"/>
      <c r="B122" s="190"/>
      <c r="C122" s="191"/>
      <c r="D122" s="192" t="s">
        <v>76</v>
      </c>
      <c r="E122" s="204" t="s">
        <v>152</v>
      </c>
      <c r="F122" s="204" t="s">
        <v>185</v>
      </c>
      <c r="G122" s="191"/>
      <c r="H122" s="191"/>
      <c r="I122" s="194"/>
      <c r="J122" s="205">
        <f>BK122</f>
        <v>0</v>
      </c>
      <c r="K122" s="191"/>
      <c r="L122" s="196"/>
      <c r="M122" s="197"/>
      <c r="N122" s="198"/>
      <c r="O122" s="198"/>
      <c r="P122" s="199">
        <f>SUM(P123:P125)</f>
        <v>0</v>
      </c>
      <c r="Q122" s="198"/>
      <c r="R122" s="199">
        <f>SUM(R123:R125)</f>
        <v>0.80754000000000004</v>
      </c>
      <c r="S122" s="198"/>
      <c r="T122" s="200">
        <f>SUM(T123:T125)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1" t="s">
        <v>85</v>
      </c>
      <c r="AT122" s="202" t="s">
        <v>76</v>
      </c>
      <c r="AU122" s="202" t="s">
        <v>85</v>
      </c>
      <c r="AY122" s="201" t="s">
        <v>144</v>
      </c>
      <c r="BK122" s="203">
        <f>SUM(BK123:BK125)</f>
        <v>0</v>
      </c>
    </row>
    <row r="123" s="2" customFormat="1">
      <c r="A123" s="40"/>
      <c r="B123" s="41"/>
      <c r="C123" s="206" t="s">
        <v>186</v>
      </c>
      <c r="D123" s="206" t="s">
        <v>147</v>
      </c>
      <c r="E123" s="207" t="s">
        <v>187</v>
      </c>
      <c r="F123" s="208" t="s">
        <v>188</v>
      </c>
      <c r="G123" s="209" t="s">
        <v>189</v>
      </c>
      <c r="H123" s="210">
        <v>6</v>
      </c>
      <c r="I123" s="211"/>
      <c r="J123" s="212">
        <f>ROUND(I123*H123,2)</f>
        <v>0</v>
      </c>
      <c r="K123" s="208" t="s">
        <v>151</v>
      </c>
      <c r="L123" s="46"/>
      <c r="M123" s="213" t="s">
        <v>32</v>
      </c>
      <c r="N123" s="214" t="s">
        <v>48</v>
      </c>
      <c r="O123" s="86"/>
      <c r="P123" s="215">
        <f>O123*H123</f>
        <v>0</v>
      </c>
      <c r="Q123" s="215">
        <v>0.0045900000000000003</v>
      </c>
      <c r="R123" s="215">
        <f>Q123*H123</f>
        <v>0.027540000000000002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152</v>
      </c>
      <c r="AT123" s="217" t="s">
        <v>147</v>
      </c>
      <c r="AU123" s="217" t="s">
        <v>87</v>
      </c>
      <c r="AY123" s="18" t="s">
        <v>144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8" t="s">
        <v>85</v>
      </c>
      <c r="BK123" s="218">
        <f>ROUND(I123*H123,2)</f>
        <v>0</v>
      </c>
      <c r="BL123" s="18" t="s">
        <v>152</v>
      </c>
      <c r="BM123" s="217" t="s">
        <v>190</v>
      </c>
    </row>
    <row r="124" s="13" customFormat="1">
      <c r="A124" s="13"/>
      <c r="B124" s="219"/>
      <c r="C124" s="220"/>
      <c r="D124" s="221" t="s">
        <v>154</v>
      </c>
      <c r="E124" s="222" t="s">
        <v>32</v>
      </c>
      <c r="F124" s="223" t="s">
        <v>191</v>
      </c>
      <c r="G124" s="220"/>
      <c r="H124" s="224">
        <v>6</v>
      </c>
      <c r="I124" s="225"/>
      <c r="J124" s="220"/>
      <c r="K124" s="220"/>
      <c r="L124" s="226"/>
      <c r="M124" s="227"/>
      <c r="N124" s="228"/>
      <c r="O124" s="228"/>
      <c r="P124" s="228"/>
      <c r="Q124" s="228"/>
      <c r="R124" s="228"/>
      <c r="S124" s="228"/>
      <c r="T124" s="22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0" t="s">
        <v>154</v>
      </c>
      <c r="AU124" s="230" t="s">
        <v>87</v>
      </c>
      <c r="AV124" s="13" t="s">
        <v>87</v>
      </c>
      <c r="AW124" s="13" t="s">
        <v>39</v>
      </c>
      <c r="AX124" s="13" t="s">
        <v>85</v>
      </c>
      <c r="AY124" s="230" t="s">
        <v>144</v>
      </c>
    </row>
    <row r="125" s="2" customFormat="1" ht="16.5" customHeight="1">
      <c r="A125" s="40"/>
      <c r="B125" s="41"/>
      <c r="C125" s="231" t="s">
        <v>192</v>
      </c>
      <c r="D125" s="231" t="s">
        <v>193</v>
      </c>
      <c r="E125" s="232" t="s">
        <v>194</v>
      </c>
      <c r="F125" s="233" t="s">
        <v>195</v>
      </c>
      <c r="G125" s="234" t="s">
        <v>189</v>
      </c>
      <c r="H125" s="235">
        <v>6</v>
      </c>
      <c r="I125" s="236"/>
      <c r="J125" s="237">
        <f>ROUND(I125*H125,2)</f>
        <v>0</v>
      </c>
      <c r="K125" s="233" t="s">
        <v>151</v>
      </c>
      <c r="L125" s="238"/>
      <c r="M125" s="239" t="s">
        <v>32</v>
      </c>
      <c r="N125" s="240" t="s">
        <v>48</v>
      </c>
      <c r="O125" s="86"/>
      <c r="P125" s="215">
        <f>O125*H125</f>
        <v>0</v>
      </c>
      <c r="Q125" s="215">
        <v>0.13</v>
      </c>
      <c r="R125" s="215">
        <f>Q125*H125</f>
        <v>0.78000000000000003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186</v>
      </c>
      <c r="AT125" s="217" t="s">
        <v>193</v>
      </c>
      <c r="AU125" s="217" t="s">
        <v>87</v>
      </c>
      <c r="AY125" s="18" t="s">
        <v>144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8" t="s">
        <v>85</v>
      </c>
      <c r="BK125" s="218">
        <f>ROUND(I125*H125,2)</f>
        <v>0</v>
      </c>
      <c r="BL125" s="18" t="s">
        <v>152</v>
      </c>
      <c r="BM125" s="217" t="s">
        <v>196</v>
      </c>
    </row>
    <row r="126" s="12" customFormat="1" ht="22.8" customHeight="1">
      <c r="A126" s="12"/>
      <c r="B126" s="190"/>
      <c r="C126" s="191"/>
      <c r="D126" s="192" t="s">
        <v>76</v>
      </c>
      <c r="E126" s="204" t="s">
        <v>175</v>
      </c>
      <c r="F126" s="204" t="s">
        <v>197</v>
      </c>
      <c r="G126" s="191"/>
      <c r="H126" s="191"/>
      <c r="I126" s="194"/>
      <c r="J126" s="205">
        <f>BK126</f>
        <v>0</v>
      </c>
      <c r="K126" s="191"/>
      <c r="L126" s="196"/>
      <c r="M126" s="197"/>
      <c r="N126" s="198"/>
      <c r="O126" s="198"/>
      <c r="P126" s="199">
        <f>SUM(P127:P178)</f>
        <v>0</v>
      </c>
      <c r="Q126" s="198"/>
      <c r="R126" s="199">
        <f>SUM(R127:R178)</f>
        <v>6.7276579200000004</v>
      </c>
      <c r="S126" s="198"/>
      <c r="T126" s="200">
        <f>SUM(T127:T178)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1" t="s">
        <v>85</v>
      </c>
      <c r="AT126" s="202" t="s">
        <v>76</v>
      </c>
      <c r="AU126" s="202" t="s">
        <v>85</v>
      </c>
      <c r="AY126" s="201" t="s">
        <v>144</v>
      </c>
      <c r="BK126" s="203">
        <f>SUM(BK127:BK178)</f>
        <v>0</v>
      </c>
    </row>
    <row r="127" s="2" customFormat="1" ht="44.25" customHeight="1">
      <c r="A127" s="40"/>
      <c r="B127" s="41"/>
      <c r="C127" s="206" t="s">
        <v>198</v>
      </c>
      <c r="D127" s="206" t="s">
        <v>147</v>
      </c>
      <c r="E127" s="207" t="s">
        <v>199</v>
      </c>
      <c r="F127" s="208" t="s">
        <v>200</v>
      </c>
      <c r="G127" s="209" t="s">
        <v>167</v>
      </c>
      <c r="H127" s="210">
        <v>114.24</v>
      </c>
      <c r="I127" s="211"/>
      <c r="J127" s="212">
        <f>ROUND(I127*H127,2)</f>
        <v>0</v>
      </c>
      <c r="K127" s="208" t="s">
        <v>151</v>
      </c>
      <c r="L127" s="46"/>
      <c r="M127" s="213" t="s">
        <v>32</v>
      </c>
      <c r="N127" s="214" t="s">
        <v>48</v>
      </c>
      <c r="O127" s="86"/>
      <c r="P127" s="215">
        <f>O127*H127</f>
        <v>0</v>
      </c>
      <c r="Q127" s="215">
        <v>0.0057000000000000002</v>
      </c>
      <c r="R127" s="215">
        <f>Q127*H127</f>
        <v>0.65116799999999997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152</v>
      </c>
      <c r="AT127" s="217" t="s">
        <v>147</v>
      </c>
      <c r="AU127" s="217" t="s">
        <v>87</v>
      </c>
      <c r="AY127" s="18" t="s">
        <v>144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8" t="s">
        <v>85</v>
      </c>
      <c r="BK127" s="218">
        <f>ROUND(I127*H127,2)</f>
        <v>0</v>
      </c>
      <c r="BL127" s="18" t="s">
        <v>152</v>
      </c>
      <c r="BM127" s="217" t="s">
        <v>201</v>
      </c>
    </row>
    <row r="128" s="13" customFormat="1">
      <c r="A128" s="13"/>
      <c r="B128" s="219"/>
      <c r="C128" s="220"/>
      <c r="D128" s="221" t="s">
        <v>154</v>
      </c>
      <c r="E128" s="222" t="s">
        <v>32</v>
      </c>
      <c r="F128" s="223" t="s">
        <v>202</v>
      </c>
      <c r="G128" s="220"/>
      <c r="H128" s="224">
        <v>54</v>
      </c>
      <c r="I128" s="225"/>
      <c r="J128" s="220"/>
      <c r="K128" s="220"/>
      <c r="L128" s="226"/>
      <c r="M128" s="227"/>
      <c r="N128" s="228"/>
      <c r="O128" s="228"/>
      <c r="P128" s="228"/>
      <c r="Q128" s="228"/>
      <c r="R128" s="228"/>
      <c r="S128" s="228"/>
      <c r="T128" s="22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0" t="s">
        <v>154</v>
      </c>
      <c r="AU128" s="230" t="s">
        <v>87</v>
      </c>
      <c r="AV128" s="13" t="s">
        <v>87</v>
      </c>
      <c r="AW128" s="13" t="s">
        <v>39</v>
      </c>
      <c r="AX128" s="13" t="s">
        <v>77</v>
      </c>
      <c r="AY128" s="230" t="s">
        <v>144</v>
      </c>
    </row>
    <row r="129" s="13" customFormat="1">
      <c r="A129" s="13"/>
      <c r="B129" s="219"/>
      <c r="C129" s="220"/>
      <c r="D129" s="221" t="s">
        <v>154</v>
      </c>
      <c r="E129" s="222" t="s">
        <v>32</v>
      </c>
      <c r="F129" s="223" t="s">
        <v>203</v>
      </c>
      <c r="G129" s="220"/>
      <c r="H129" s="224">
        <v>29.890000000000001</v>
      </c>
      <c r="I129" s="225"/>
      <c r="J129" s="220"/>
      <c r="K129" s="220"/>
      <c r="L129" s="226"/>
      <c r="M129" s="227"/>
      <c r="N129" s="228"/>
      <c r="O129" s="228"/>
      <c r="P129" s="228"/>
      <c r="Q129" s="228"/>
      <c r="R129" s="228"/>
      <c r="S129" s="228"/>
      <c r="T129" s="22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0" t="s">
        <v>154</v>
      </c>
      <c r="AU129" s="230" t="s">
        <v>87</v>
      </c>
      <c r="AV129" s="13" t="s">
        <v>87</v>
      </c>
      <c r="AW129" s="13" t="s">
        <v>39</v>
      </c>
      <c r="AX129" s="13" t="s">
        <v>77</v>
      </c>
      <c r="AY129" s="230" t="s">
        <v>144</v>
      </c>
    </row>
    <row r="130" s="13" customFormat="1">
      <c r="A130" s="13"/>
      <c r="B130" s="219"/>
      <c r="C130" s="220"/>
      <c r="D130" s="221" t="s">
        <v>154</v>
      </c>
      <c r="E130" s="222" t="s">
        <v>32</v>
      </c>
      <c r="F130" s="223" t="s">
        <v>204</v>
      </c>
      <c r="G130" s="220"/>
      <c r="H130" s="224">
        <v>30.350000000000001</v>
      </c>
      <c r="I130" s="225"/>
      <c r="J130" s="220"/>
      <c r="K130" s="220"/>
      <c r="L130" s="226"/>
      <c r="M130" s="227"/>
      <c r="N130" s="228"/>
      <c r="O130" s="228"/>
      <c r="P130" s="228"/>
      <c r="Q130" s="228"/>
      <c r="R130" s="228"/>
      <c r="S130" s="228"/>
      <c r="T130" s="22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0" t="s">
        <v>154</v>
      </c>
      <c r="AU130" s="230" t="s">
        <v>87</v>
      </c>
      <c r="AV130" s="13" t="s">
        <v>87</v>
      </c>
      <c r="AW130" s="13" t="s">
        <v>39</v>
      </c>
      <c r="AX130" s="13" t="s">
        <v>77</v>
      </c>
      <c r="AY130" s="230" t="s">
        <v>144</v>
      </c>
    </row>
    <row r="131" s="14" customFormat="1">
      <c r="A131" s="14"/>
      <c r="B131" s="241"/>
      <c r="C131" s="242"/>
      <c r="D131" s="221" t="s">
        <v>154</v>
      </c>
      <c r="E131" s="243" t="s">
        <v>32</v>
      </c>
      <c r="F131" s="244" t="s">
        <v>205</v>
      </c>
      <c r="G131" s="242"/>
      <c r="H131" s="245">
        <v>114.24000000000001</v>
      </c>
      <c r="I131" s="246"/>
      <c r="J131" s="242"/>
      <c r="K131" s="242"/>
      <c r="L131" s="247"/>
      <c r="M131" s="248"/>
      <c r="N131" s="249"/>
      <c r="O131" s="249"/>
      <c r="P131" s="249"/>
      <c r="Q131" s="249"/>
      <c r="R131" s="249"/>
      <c r="S131" s="249"/>
      <c r="T131" s="25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1" t="s">
        <v>154</v>
      </c>
      <c r="AU131" s="251" t="s">
        <v>87</v>
      </c>
      <c r="AV131" s="14" t="s">
        <v>152</v>
      </c>
      <c r="AW131" s="14" t="s">
        <v>39</v>
      </c>
      <c r="AX131" s="14" t="s">
        <v>85</v>
      </c>
      <c r="AY131" s="251" t="s">
        <v>144</v>
      </c>
    </row>
    <row r="132" s="2" customFormat="1">
      <c r="A132" s="40"/>
      <c r="B132" s="41"/>
      <c r="C132" s="206" t="s">
        <v>206</v>
      </c>
      <c r="D132" s="206" t="s">
        <v>147</v>
      </c>
      <c r="E132" s="207" t="s">
        <v>207</v>
      </c>
      <c r="F132" s="208" t="s">
        <v>208</v>
      </c>
      <c r="G132" s="209" t="s">
        <v>167</v>
      </c>
      <c r="H132" s="210">
        <v>1.3999999999999999</v>
      </c>
      <c r="I132" s="211"/>
      <c r="J132" s="212">
        <f>ROUND(I132*H132,2)</f>
        <v>0</v>
      </c>
      <c r="K132" s="208" t="s">
        <v>151</v>
      </c>
      <c r="L132" s="46"/>
      <c r="M132" s="213" t="s">
        <v>32</v>
      </c>
      <c r="N132" s="214" t="s">
        <v>48</v>
      </c>
      <c r="O132" s="86"/>
      <c r="P132" s="215">
        <f>O132*H132</f>
        <v>0</v>
      </c>
      <c r="Q132" s="215">
        <v>0.0043800000000000002</v>
      </c>
      <c r="R132" s="215">
        <f>Q132*H132</f>
        <v>0.0061320000000000003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152</v>
      </c>
      <c r="AT132" s="217" t="s">
        <v>147</v>
      </c>
      <c r="AU132" s="217" t="s">
        <v>87</v>
      </c>
      <c r="AY132" s="18" t="s">
        <v>144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8" t="s">
        <v>85</v>
      </c>
      <c r="BK132" s="218">
        <f>ROUND(I132*H132,2)</f>
        <v>0</v>
      </c>
      <c r="BL132" s="18" t="s">
        <v>152</v>
      </c>
      <c r="BM132" s="217" t="s">
        <v>209</v>
      </c>
    </row>
    <row r="133" s="13" customFormat="1">
      <c r="A133" s="13"/>
      <c r="B133" s="219"/>
      <c r="C133" s="220"/>
      <c r="D133" s="221" t="s">
        <v>154</v>
      </c>
      <c r="E133" s="222" t="s">
        <v>32</v>
      </c>
      <c r="F133" s="223" t="s">
        <v>210</v>
      </c>
      <c r="G133" s="220"/>
      <c r="H133" s="224">
        <v>1.3999999999999999</v>
      </c>
      <c r="I133" s="225"/>
      <c r="J133" s="220"/>
      <c r="K133" s="220"/>
      <c r="L133" s="226"/>
      <c r="M133" s="227"/>
      <c r="N133" s="228"/>
      <c r="O133" s="228"/>
      <c r="P133" s="228"/>
      <c r="Q133" s="228"/>
      <c r="R133" s="228"/>
      <c r="S133" s="228"/>
      <c r="T133" s="22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0" t="s">
        <v>154</v>
      </c>
      <c r="AU133" s="230" t="s">
        <v>87</v>
      </c>
      <c r="AV133" s="13" t="s">
        <v>87</v>
      </c>
      <c r="AW133" s="13" t="s">
        <v>39</v>
      </c>
      <c r="AX133" s="13" t="s">
        <v>85</v>
      </c>
      <c r="AY133" s="230" t="s">
        <v>144</v>
      </c>
    </row>
    <row r="134" s="2" customFormat="1" ht="16.5" customHeight="1">
      <c r="A134" s="40"/>
      <c r="B134" s="41"/>
      <c r="C134" s="206" t="s">
        <v>211</v>
      </c>
      <c r="D134" s="206" t="s">
        <v>147</v>
      </c>
      <c r="E134" s="207" t="s">
        <v>212</v>
      </c>
      <c r="F134" s="208" t="s">
        <v>213</v>
      </c>
      <c r="G134" s="209" t="s">
        <v>167</v>
      </c>
      <c r="H134" s="210">
        <v>12</v>
      </c>
      <c r="I134" s="211"/>
      <c r="J134" s="212">
        <f>ROUND(I134*H134,2)</f>
        <v>0</v>
      </c>
      <c r="K134" s="208" t="s">
        <v>151</v>
      </c>
      <c r="L134" s="46"/>
      <c r="M134" s="213" t="s">
        <v>32</v>
      </c>
      <c r="N134" s="214" t="s">
        <v>48</v>
      </c>
      <c r="O134" s="86"/>
      <c r="P134" s="215">
        <f>O134*H134</f>
        <v>0</v>
      </c>
      <c r="Q134" s="215">
        <v>0.032730000000000002</v>
      </c>
      <c r="R134" s="215">
        <f>Q134*H134</f>
        <v>0.39276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152</v>
      </c>
      <c r="AT134" s="217" t="s">
        <v>147</v>
      </c>
      <c r="AU134" s="217" t="s">
        <v>87</v>
      </c>
      <c r="AY134" s="18" t="s">
        <v>144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8" t="s">
        <v>85</v>
      </c>
      <c r="BK134" s="218">
        <f>ROUND(I134*H134,2)</f>
        <v>0</v>
      </c>
      <c r="BL134" s="18" t="s">
        <v>152</v>
      </c>
      <c r="BM134" s="217" t="s">
        <v>214</v>
      </c>
    </row>
    <row r="135" s="13" customFormat="1">
      <c r="A135" s="13"/>
      <c r="B135" s="219"/>
      <c r="C135" s="220"/>
      <c r="D135" s="221" t="s">
        <v>154</v>
      </c>
      <c r="E135" s="222" t="s">
        <v>32</v>
      </c>
      <c r="F135" s="223" t="s">
        <v>215</v>
      </c>
      <c r="G135" s="220"/>
      <c r="H135" s="224">
        <v>12</v>
      </c>
      <c r="I135" s="225"/>
      <c r="J135" s="220"/>
      <c r="K135" s="220"/>
      <c r="L135" s="226"/>
      <c r="M135" s="227"/>
      <c r="N135" s="228"/>
      <c r="O135" s="228"/>
      <c r="P135" s="228"/>
      <c r="Q135" s="228"/>
      <c r="R135" s="228"/>
      <c r="S135" s="228"/>
      <c r="T135" s="22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0" t="s">
        <v>154</v>
      </c>
      <c r="AU135" s="230" t="s">
        <v>87</v>
      </c>
      <c r="AV135" s="13" t="s">
        <v>87</v>
      </c>
      <c r="AW135" s="13" t="s">
        <v>39</v>
      </c>
      <c r="AX135" s="13" t="s">
        <v>85</v>
      </c>
      <c r="AY135" s="230" t="s">
        <v>144</v>
      </c>
    </row>
    <row r="136" s="2" customFormat="1" ht="44.25" customHeight="1">
      <c r="A136" s="40"/>
      <c r="B136" s="41"/>
      <c r="C136" s="206" t="s">
        <v>216</v>
      </c>
      <c r="D136" s="206" t="s">
        <v>147</v>
      </c>
      <c r="E136" s="207" t="s">
        <v>217</v>
      </c>
      <c r="F136" s="208" t="s">
        <v>218</v>
      </c>
      <c r="G136" s="209" t="s">
        <v>167</v>
      </c>
      <c r="H136" s="210">
        <v>381.22500000000002</v>
      </c>
      <c r="I136" s="211"/>
      <c r="J136" s="212">
        <f>ROUND(I136*H136,2)</f>
        <v>0</v>
      </c>
      <c r="K136" s="208" t="s">
        <v>151</v>
      </c>
      <c r="L136" s="46"/>
      <c r="M136" s="213" t="s">
        <v>32</v>
      </c>
      <c r="N136" s="214" t="s">
        <v>48</v>
      </c>
      <c r="O136" s="86"/>
      <c r="P136" s="215">
        <f>O136*H136</f>
        <v>0</v>
      </c>
      <c r="Q136" s="215">
        <v>0.0057000000000000002</v>
      </c>
      <c r="R136" s="215">
        <f>Q136*H136</f>
        <v>2.1729825000000003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152</v>
      </c>
      <c r="AT136" s="217" t="s">
        <v>147</v>
      </c>
      <c r="AU136" s="217" t="s">
        <v>87</v>
      </c>
      <c r="AY136" s="18" t="s">
        <v>144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8" t="s">
        <v>85</v>
      </c>
      <c r="BK136" s="218">
        <f>ROUND(I136*H136,2)</f>
        <v>0</v>
      </c>
      <c r="BL136" s="18" t="s">
        <v>152</v>
      </c>
      <c r="BM136" s="217" t="s">
        <v>219</v>
      </c>
    </row>
    <row r="137" s="13" customFormat="1">
      <c r="A137" s="13"/>
      <c r="B137" s="219"/>
      <c r="C137" s="220"/>
      <c r="D137" s="221" t="s">
        <v>154</v>
      </c>
      <c r="E137" s="222" t="s">
        <v>32</v>
      </c>
      <c r="F137" s="223" t="s">
        <v>220</v>
      </c>
      <c r="G137" s="220"/>
      <c r="H137" s="224">
        <v>33.524999999999999</v>
      </c>
      <c r="I137" s="225"/>
      <c r="J137" s="220"/>
      <c r="K137" s="220"/>
      <c r="L137" s="226"/>
      <c r="M137" s="227"/>
      <c r="N137" s="228"/>
      <c r="O137" s="228"/>
      <c r="P137" s="228"/>
      <c r="Q137" s="228"/>
      <c r="R137" s="228"/>
      <c r="S137" s="228"/>
      <c r="T137" s="22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0" t="s">
        <v>154</v>
      </c>
      <c r="AU137" s="230" t="s">
        <v>87</v>
      </c>
      <c r="AV137" s="13" t="s">
        <v>87</v>
      </c>
      <c r="AW137" s="13" t="s">
        <v>39</v>
      </c>
      <c r="AX137" s="13" t="s">
        <v>77</v>
      </c>
      <c r="AY137" s="230" t="s">
        <v>144</v>
      </c>
    </row>
    <row r="138" s="13" customFormat="1">
      <c r="A138" s="13"/>
      <c r="B138" s="219"/>
      <c r="C138" s="220"/>
      <c r="D138" s="221" t="s">
        <v>154</v>
      </c>
      <c r="E138" s="222" t="s">
        <v>32</v>
      </c>
      <c r="F138" s="223" t="s">
        <v>221</v>
      </c>
      <c r="G138" s="220"/>
      <c r="H138" s="224">
        <v>101.916</v>
      </c>
      <c r="I138" s="225"/>
      <c r="J138" s="220"/>
      <c r="K138" s="220"/>
      <c r="L138" s="226"/>
      <c r="M138" s="227"/>
      <c r="N138" s="228"/>
      <c r="O138" s="228"/>
      <c r="P138" s="228"/>
      <c r="Q138" s="228"/>
      <c r="R138" s="228"/>
      <c r="S138" s="228"/>
      <c r="T138" s="22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0" t="s">
        <v>154</v>
      </c>
      <c r="AU138" s="230" t="s">
        <v>87</v>
      </c>
      <c r="AV138" s="13" t="s">
        <v>87</v>
      </c>
      <c r="AW138" s="13" t="s">
        <v>39</v>
      </c>
      <c r="AX138" s="13" t="s">
        <v>77</v>
      </c>
      <c r="AY138" s="230" t="s">
        <v>144</v>
      </c>
    </row>
    <row r="139" s="13" customFormat="1">
      <c r="A139" s="13"/>
      <c r="B139" s="219"/>
      <c r="C139" s="220"/>
      <c r="D139" s="221" t="s">
        <v>154</v>
      </c>
      <c r="E139" s="222" t="s">
        <v>32</v>
      </c>
      <c r="F139" s="223" t="s">
        <v>222</v>
      </c>
      <c r="G139" s="220"/>
      <c r="H139" s="224">
        <v>116.09999999999999</v>
      </c>
      <c r="I139" s="225"/>
      <c r="J139" s="220"/>
      <c r="K139" s="220"/>
      <c r="L139" s="226"/>
      <c r="M139" s="227"/>
      <c r="N139" s="228"/>
      <c r="O139" s="228"/>
      <c r="P139" s="228"/>
      <c r="Q139" s="228"/>
      <c r="R139" s="228"/>
      <c r="S139" s="228"/>
      <c r="T139" s="22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0" t="s">
        <v>154</v>
      </c>
      <c r="AU139" s="230" t="s">
        <v>87</v>
      </c>
      <c r="AV139" s="13" t="s">
        <v>87</v>
      </c>
      <c r="AW139" s="13" t="s">
        <v>39</v>
      </c>
      <c r="AX139" s="13" t="s">
        <v>77</v>
      </c>
      <c r="AY139" s="230" t="s">
        <v>144</v>
      </c>
    </row>
    <row r="140" s="13" customFormat="1">
      <c r="A140" s="13"/>
      <c r="B140" s="219"/>
      <c r="C140" s="220"/>
      <c r="D140" s="221" t="s">
        <v>154</v>
      </c>
      <c r="E140" s="222" t="s">
        <v>32</v>
      </c>
      <c r="F140" s="223" t="s">
        <v>223</v>
      </c>
      <c r="G140" s="220"/>
      <c r="H140" s="224">
        <v>74.471999999999994</v>
      </c>
      <c r="I140" s="225"/>
      <c r="J140" s="220"/>
      <c r="K140" s="220"/>
      <c r="L140" s="226"/>
      <c r="M140" s="227"/>
      <c r="N140" s="228"/>
      <c r="O140" s="228"/>
      <c r="P140" s="228"/>
      <c r="Q140" s="228"/>
      <c r="R140" s="228"/>
      <c r="S140" s="228"/>
      <c r="T140" s="22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0" t="s">
        <v>154</v>
      </c>
      <c r="AU140" s="230" t="s">
        <v>87</v>
      </c>
      <c r="AV140" s="13" t="s">
        <v>87</v>
      </c>
      <c r="AW140" s="13" t="s">
        <v>39</v>
      </c>
      <c r="AX140" s="13" t="s">
        <v>77</v>
      </c>
      <c r="AY140" s="230" t="s">
        <v>144</v>
      </c>
    </row>
    <row r="141" s="13" customFormat="1">
      <c r="A141" s="13"/>
      <c r="B141" s="219"/>
      <c r="C141" s="220"/>
      <c r="D141" s="221" t="s">
        <v>154</v>
      </c>
      <c r="E141" s="222" t="s">
        <v>32</v>
      </c>
      <c r="F141" s="223" t="s">
        <v>224</v>
      </c>
      <c r="G141" s="220"/>
      <c r="H141" s="224">
        <v>55.212000000000003</v>
      </c>
      <c r="I141" s="225"/>
      <c r="J141" s="220"/>
      <c r="K141" s="220"/>
      <c r="L141" s="226"/>
      <c r="M141" s="227"/>
      <c r="N141" s="228"/>
      <c r="O141" s="228"/>
      <c r="P141" s="228"/>
      <c r="Q141" s="228"/>
      <c r="R141" s="228"/>
      <c r="S141" s="228"/>
      <c r="T141" s="22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0" t="s">
        <v>154</v>
      </c>
      <c r="AU141" s="230" t="s">
        <v>87</v>
      </c>
      <c r="AV141" s="13" t="s">
        <v>87</v>
      </c>
      <c r="AW141" s="13" t="s">
        <v>39</v>
      </c>
      <c r="AX141" s="13" t="s">
        <v>77</v>
      </c>
      <c r="AY141" s="230" t="s">
        <v>144</v>
      </c>
    </row>
    <row r="142" s="14" customFormat="1">
      <c r="A142" s="14"/>
      <c r="B142" s="241"/>
      <c r="C142" s="242"/>
      <c r="D142" s="221" t="s">
        <v>154</v>
      </c>
      <c r="E142" s="243" t="s">
        <v>32</v>
      </c>
      <c r="F142" s="244" t="s">
        <v>205</v>
      </c>
      <c r="G142" s="242"/>
      <c r="H142" s="245">
        <v>381.22499999999997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1" t="s">
        <v>154</v>
      </c>
      <c r="AU142" s="251" t="s">
        <v>87</v>
      </c>
      <c r="AV142" s="14" t="s">
        <v>152</v>
      </c>
      <c r="AW142" s="14" t="s">
        <v>39</v>
      </c>
      <c r="AX142" s="14" t="s">
        <v>85</v>
      </c>
      <c r="AY142" s="251" t="s">
        <v>144</v>
      </c>
    </row>
    <row r="143" s="2" customFormat="1">
      <c r="A143" s="40"/>
      <c r="B143" s="41"/>
      <c r="C143" s="206" t="s">
        <v>225</v>
      </c>
      <c r="D143" s="206" t="s">
        <v>147</v>
      </c>
      <c r="E143" s="207" t="s">
        <v>226</v>
      </c>
      <c r="F143" s="208" t="s">
        <v>227</v>
      </c>
      <c r="G143" s="209" t="s">
        <v>167</v>
      </c>
      <c r="H143" s="210">
        <v>25.556000000000001</v>
      </c>
      <c r="I143" s="211"/>
      <c r="J143" s="212">
        <f>ROUND(I143*H143,2)</f>
        <v>0</v>
      </c>
      <c r="K143" s="208" t="s">
        <v>151</v>
      </c>
      <c r="L143" s="46"/>
      <c r="M143" s="213" t="s">
        <v>32</v>
      </c>
      <c r="N143" s="214" t="s">
        <v>48</v>
      </c>
      <c r="O143" s="86"/>
      <c r="P143" s="215">
        <f>O143*H143</f>
        <v>0</v>
      </c>
      <c r="Q143" s="215">
        <v>0.01103</v>
      </c>
      <c r="R143" s="215">
        <f>Q143*H143</f>
        <v>0.28188268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152</v>
      </c>
      <c r="AT143" s="217" t="s">
        <v>147</v>
      </c>
      <c r="AU143" s="217" t="s">
        <v>87</v>
      </c>
      <c r="AY143" s="18" t="s">
        <v>144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8" t="s">
        <v>85</v>
      </c>
      <c r="BK143" s="218">
        <f>ROUND(I143*H143,2)</f>
        <v>0</v>
      </c>
      <c r="BL143" s="18" t="s">
        <v>152</v>
      </c>
      <c r="BM143" s="217" t="s">
        <v>228</v>
      </c>
    </row>
    <row r="144" s="13" customFormat="1">
      <c r="A144" s="13"/>
      <c r="B144" s="219"/>
      <c r="C144" s="220"/>
      <c r="D144" s="221" t="s">
        <v>154</v>
      </c>
      <c r="E144" s="222" t="s">
        <v>32</v>
      </c>
      <c r="F144" s="223" t="s">
        <v>229</v>
      </c>
      <c r="G144" s="220"/>
      <c r="H144" s="224">
        <v>17.120000000000001</v>
      </c>
      <c r="I144" s="225"/>
      <c r="J144" s="220"/>
      <c r="K144" s="220"/>
      <c r="L144" s="226"/>
      <c r="M144" s="227"/>
      <c r="N144" s="228"/>
      <c r="O144" s="228"/>
      <c r="P144" s="228"/>
      <c r="Q144" s="228"/>
      <c r="R144" s="228"/>
      <c r="S144" s="228"/>
      <c r="T144" s="22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0" t="s">
        <v>154</v>
      </c>
      <c r="AU144" s="230" t="s">
        <v>87</v>
      </c>
      <c r="AV144" s="13" t="s">
        <v>87</v>
      </c>
      <c r="AW144" s="13" t="s">
        <v>39</v>
      </c>
      <c r="AX144" s="13" t="s">
        <v>77</v>
      </c>
      <c r="AY144" s="230" t="s">
        <v>144</v>
      </c>
    </row>
    <row r="145" s="13" customFormat="1">
      <c r="A145" s="13"/>
      <c r="B145" s="219"/>
      <c r="C145" s="220"/>
      <c r="D145" s="221" t="s">
        <v>154</v>
      </c>
      <c r="E145" s="222" t="s">
        <v>32</v>
      </c>
      <c r="F145" s="223" t="s">
        <v>230</v>
      </c>
      <c r="G145" s="220"/>
      <c r="H145" s="224">
        <v>8.4359999999999999</v>
      </c>
      <c r="I145" s="225"/>
      <c r="J145" s="220"/>
      <c r="K145" s="220"/>
      <c r="L145" s="226"/>
      <c r="M145" s="227"/>
      <c r="N145" s="228"/>
      <c r="O145" s="228"/>
      <c r="P145" s="228"/>
      <c r="Q145" s="228"/>
      <c r="R145" s="228"/>
      <c r="S145" s="228"/>
      <c r="T145" s="22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0" t="s">
        <v>154</v>
      </c>
      <c r="AU145" s="230" t="s">
        <v>87</v>
      </c>
      <c r="AV145" s="13" t="s">
        <v>87</v>
      </c>
      <c r="AW145" s="13" t="s">
        <v>39</v>
      </c>
      <c r="AX145" s="13" t="s">
        <v>77</v>
      </c>
      <c r="AY145" s="230" t="s">
        <v>144</v>
      </c>
    </row>
    <row r="146" s="14" customFormat="1">
      <c r="A146" s="14"/>
      <c r="B146" s="241"/>
      <c r="C146" s="242"/>
      <c r="D146" s="221" t="s">
        <v>154</v>
      </c>
      <c r="E146" s="243" t="s">
        <v>32</v>
      </c>
      <c r="F146" s="244" t="s">
        <v>205</v>
      </c>
      <c r="G146" s="242"/>
      <c r="H146" s="245">
        <v>25.556000000000001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1" t="s">
        <v>154</v>
      </c>
      <c r="AU146" s="251" t="s">
        <v>87</v>
      </c>
      <c r="AV146" s="14" t="s">
        <v>152</v>
      </c>
      <c r="AW146" s="14" t="s">
        <v>39</v>
      </c>
      <c r="AX146" s="14" t="s">
        <v>85</v>
      </c>
      <c r="AY146" s="251" t="s">
        <v>144</v>
      </c>
    </row>
    <row r="147" s="2" customFormat="1" ht="33" customHeight="1">
      <c r="A147" s="40"/>
      <c r="B147" s="41"/>
      <c r="C147" s="206" t="s">
        <v>8</v>
      </c>
      <c r="D147" s="206" t="s">
        <v>147</v>
      </c>
      <c r="E147" s="207" t="s">
        <v>231</v>
      </c>
      <c r="F147" s="208" t="s">
        <v>232</v>
      </c>
      <c r="G147" s="209" t="s">
        <v>167</v>
      </c>
      <c r="H147" s="210">
        <v>8.4359999999999999</v>
      </c>
      <c r="I147" s="211"/>
      <c r="J147" s="212">
        <f>ROUND(I147*H147,2)</f>
        <v>0</v>
      </c>
      <c r="K147" s="208" t="s">
        <v>151</v>
      </c>
      <c r="L147" s="46"/>
      <c r="M147" s="213" t="s">
        <v>32</v>
      </c>
      <c r="N147" s="214" t="s">
        <v>48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152</v>
      </c>
      <c r="AT147" s="217" t="s">
        <v>147</v>
      </c>
      <c r="AU147" s="217" t="s">
        <v>87</v>
      </c>
      <c r="AY147" s="18" t="s">
        <v>144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8" t="s">
        <v>85</v>
      </c>
      <c r="BK147" s="218">
        <f>ROUND(I147*H147,2)</f>
        <v>0</v>
      </c>
      <c r="BL147" s="18" t="s">
        <v>152</v>
      </c>
      <c r="BM147" s="217" t="s">
        <v>233</v>
      </c>
    </row>
    <row r="148" s="13" customFormat="1">
      <c r="A148" s="13"/>
      <c r="B148" s="219"/>
      <c r="C148" s="220"/>
      <c r="D148" s="221" t="s">
        <v>154</v>
      </c>
      <c r="E148" s="222" t="s">
        <v>32</v>
      </c>
      <c r="F148" s="223" t="s">
        <v>230</v>
      </c>
      <c r="G148" s="220"/>
      <c r="H148" s="224">
        <v>8.4359999999999999</v>
      </c>
      <c r="I148" s="225"/>
      <c r="J148" s="220"/>
      <c r="K148" s="220"/>
      <c r="L148" s="226"/>
      <c r="M148" s="227"/>
      <c r="N148" s="228"/>
      <c r="O148" s="228"/>
      <c r="P148" s="228"/>
      <c r="Q148" s="228"/>
      <c r="R148" s="228"/>
      <c r="S148" s="228"/>
      <c r="T148" s="22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0" t="s">
        <v>154</v>
      </c>
      <c r="AU148" s="230" t="s">
        <v>87</v>
      </c>
      <c r="AV148" s="13" t="s">
        <v>87</v>
      </c>
      <c r="AW148" s="13" t="s">
        <v>39</v>
      </c>
      <c r="AX148" s="13" t="s">
        <v>85</v>
      </c>
      <c r="AY148" s="230" t="s">
        <v>144</v>
      </c>
    </row>
    <row r="149" s="2" customFormat="1" ht="44.25" customHeight="1">
      <c r="A149" s="40"/>
      <c r="B149" s="41"/>
      <c r="C149" s="206" t="s">
        <v>234</v>
      </c>
      <c r="D149" s="206" t="s">
        <v>147</v>
      </c>
      <c r="E149" s="207" t="s">
        <v>235</v>
      </c>
      <c r="F149" s="208" t="s">
        <v>236</v>
      </c>
      <c r="G149" s="209" t="s">
        <v>178</v>
      </c>
      <c r="H149" s="210">
        <v>4.2000000000000002</v>
      </c>
      <c r="I149" s="211"/>
      <c r="J149" s="212">
        <f>ROUND(I149*H149,2)</f>
        <v>0</v>
      </c>
      <c r="K149" s="208" t="s">
        <v>151</v>
      </c>
      <c r="L149" s="46"/>
      <c r="M149" s="213" t="s">
        <v>32</v>
      </c>
      <c r="N149" s="214" t="s">
        <v>48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152</v>
      </c>
      <c r="AT149" s="217" t="s">
        <v>147</v>
      </c>
      <c r="AU149" s="217" t="s">
        <v>87</v>
      </c>
      <c r="AY149" s="18" t="s">
        <v>144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8" t="s">
        <v>85</v>
      </c>
      <c r="BK149" s="218">
        <f>ROUND(I149*H149,2)</f>
        <v>0</v>
      </c>
      <c r="BL149" s="18" t="s">
        <v>152</v>
      </c>
      <c r="BM149" s="217" t="s">
        <v>237</v>
      </c>
    </row>
    <row r="150" s="13" customFormat="1">
      <c r="A150" s="13"/>
      <c r="B150" s="219"/>
      <c r="C150" s="220"/>
      <c r="D150" s="221" t="s">
        <v>154</v>
      </c>
      <c r="E150" s="222" t="s">
        <v>32</v>
      </c>
      <c r="F150" s="223" t="s">
        <v>238</v>
      </c>
      <c r="G150" s="220"/>
      <c r="H150" s="224">
        <v>4.2000000000000002</v>
      </c>
      <c r="I150" s="225"/>
      <c r="J150" s="220"/>
      <c r="K150" s="220"/>
      <c r="L150" s="226"/>
      <c r="M150" s="227"/>
      <c r="N150" s="228"/>
      <c r="O150" s="228"/>
      <c r="P150" s="228"/>
      <c r="Q150" s="228"/>
      <c r="R150" s="228"/>
      <c r="S150" s="228"/>
      <c r="T150" s="22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0" t="s">
        <v>154</v>
      </c>
      <c r="AU150" s="230" t="s">
        <v>87</v>
      </c>
      <c r="AV150" s="13" t="s">
        <v>87</v>
      </c>
      <c r="AW150" s="13" t="s">
        <v>39</v>
      </c>
      <c r="AX150" s="13" t="s">
        <v>85</v>
      </c>
      <c r="AY150" s="230" t="s">
        <v>144</v>
      </c>
    </row>
    <row r="151" s="2" customFormat="1" ht="16.5" customHeight="1">
      <c r="A151" s="40"/>
      <c r="B151" s="41"/>
      <c r="C151" s="231" t="s">
        <v>239</v>
      </c>
      <c r="D151" s="231" t="s">
        <v>193</v>
      </c>
      <c r="E151" s="232" t="s">
        <v>240</v>
      </c>
      <c r="F151" s="233" t="s">
        <v>241</v>
      </c>
      <c r="G151" s="234" t="s">
        <v>178</v>
      </c>
      <c r="H151" s="235">
        <v>4.4100000000000001</v>
      </c>
      <c r="I151" s="236"/>
      <c r="J151" s="237">
        <f>ROUND(I151*H151,2)</f>
        <v>0</v>
      </c>
      <c r="K151" s="233" t="s">
        <v>151</v>
      </c>
      <c r="L151" s="238"/>
      <c r="M151" s="239" t="s">
        <v>32</v>
      </c>
      <c r="N151" s="240" t="s">
        <v>48</v>
      </c>
      <c r="O151" s="86"/>
      <c r="P151" s="215">
        <f>O151*H151</f>
        <v>0</v>
      </c>
      <c r="Q151" s="215">
        <v>0.00010000000000000001</v>
      </c>
      <c r="R151" s="215">
        <f>Q151*H151</f>
        <v>0.00044100000000000004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186</v>
      </c>
      <c r="AT151" s="217" t="s">
        <v>193</v>
      </c>
      <c r="AU151" s="217" t="s">
        <v>87</v>
      </c>
      <c r="AY151" s="18" t="s">
        <v>144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8" t="s">
        <v>85</v>
      </c>
      <c r="BK151" s="218">
        <f>ROUND(I151*H151,2)</f>
        <v>0</v>
      </c>
      <c r="BL151" s="18" t="s">
        <v>152</v>
      </c>
      <c r="BM151" s="217" t="s">
        <v>242</v>
      </c>
    </row>
    <row r="152" s="13" customFormat="1">
      <c r="A152" s="13"/>
      <c r="B152" s="219"/>
      <c r="C152" s="220"/>
      <c r="D152" s="221" t="s">
        <v>154</v>
      </c>
      <c r="E152" s="220"/>
      <c r="F152" s="223" t="s">
        <v>243</v>
      </c>
      <c r="G152" s="220"/>
      <c r="H152" s="224">
        <v>4.4100000000000001</v>
      </c>
      <c r="I152" s="225"/>
      <c r="J152" s="220"/>
      <c r="K152" s="220"/>
      <c r="L152" s="226"/>
      <c r="M152" s="227"/>
      <c r="N152" s="228"/>
      <c r="O152" s="228"/>
      <c r="P152" s="228"/>
      <c r="Q152" s="228"/>
      <c r="R152" s="228"/>
      <c r="S152" s="228"/>
      <c r="T152" s="22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0" t="s">
        <v>154</v>
      </c>
      <c r="AU152" s="230" t="s">
        <v>87</v>
      </c>
      <c r="AV152" s="13" t="s">
        <v>87</v>
      </c>
      <c r="AW152" s="13" t="s">
        <v>4</v>
      </c>
      <c r="AX152" s="13" t="s">
        <v>85</v>
      </c>
      <c r="AY152" s="230" t="s">
        <v>144</v>
      </c>
    </row>
    <row r="153" s="2" customFormat="1" ht="55.5" customHeight="1">
      <c r="A153" s="40"/>
      <c r="B153" s="41"/>
      <c r="C153" s="206" t="s">
        <v>244</v>
      </c>
      <c r="D153" s="206" t="s">
        <v>147</v>
      </c>
      <c r="E153" s="207" t="s">
        <v>245</v>
      </c>
      <c r="F153" s="208" t="s">
        <v>246</v>
      </c>
      <c r="G153" s="209" t="s">
        <v>178</v>
      </c>
      <c r="H153" s="210">
        <v>8.8200000000000003</v>
      </c>
      <c r="I153" s="211"/>
      <c r="J153" s="212">
        <f>ROUND(I153*H153,2)</f>
        <v>0</v>
      </c>
      <c r="K153" s="208" t="s">
        <v>151</v>
      </c>
      <c r="L153" s="46"/>
      <c r="M153" s="213" t="s">
        <v>32</v>
      </c>
      <c r="N153" s="214" t="s">
        <v>48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152</v>
      </c>
      <c r="AT153" s="217" t="s">
        <v>147</v>
      </c>
      <c r="AU153" s="217" t="s">
        <v>87</v>
      </c>
      <c r="AY153" s="18" t="s">
        <v>144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8" t="s">
        <v>85</v>
      </c>
      <c r="BK153" s="218">
        <f>ROUND(I153*H153,2)</f>
        <v>0</v>
      </c>
      <c r="BL153" s="18" t="s">
        <v>152</v>
      </c>
      <c r="BM153" s="217" t="s">
        <v>247</v>
      </c>
    </row>
    <row r="154" s="13" customFormat="1">
      <c r="A154" s="13"/>
      <c r="B154" s="219"/>
      <c r="C154" s="220"/>
      <c r="D154" s="221" t="s">
        <v>154</v>
      </c>
      <c r="E154" s="222" t="s">
        <v>32</v>
      </c>
      <c r="F154" s="223" t="s">
        <v>248</v>
      </c>
      <c r="G154" s="220"/>
      <c r="H154" s="224">
        <v>8.8200000000000003</v>
      </c>
      <c r="I154" s="225"/>
      <c r="J154" s="220"/>
      <c r="K154" s="220"/>
      <c r="L154" s="226"/>
      <c r="M154" s="227"/>
      <c r="N154" s="228"/>
      <c r="O154" s="228"/>
      <c r="P154" s="228"/>
      <c r="Q154" s="228"/>
      <c r="R154" s="228"/>
      <c r="S154" s="228"/>
      <c r="T154" s="22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0" t="s">
        <v>154</v>
      </c>
      <c r="AU154" s="230" t="s">
        <v>87</v>
      </c>
      <c r="AV154" s="13" t="s">
        <v>87</v>
      </c>
      <c r="AW154" s="13" t="s">
        <v>39</v>
      </c>
      <c r="AX154" s="13" t="s">
        <v>85</v>
      </c>
      <c r="AY154" s="230" t="s">
        <v>144</v>
      </c>
    </row>
    <row r="155" s="2" customFormat="1">
      <c r="A155" s="40"/>
      <c r="B155" s="41"/>
      <c r="C155" s="231" t="s">
        <v>249</v>
      </c>
      <c r="D155" s="231" t="s">
        <v>193</v>
      </c>
      <c r="E155" s="232" t="s">
        <v>250</v>
      </c>
      <c r="F155" s="233" t="s">
        <v>251</v>
      </c>
      <c r="G155" s="234" t="s">
        <v>178</v>
      </c>
      <c r="H155" s="235">
        <v>9.2609999999999992</v>
      </c>
      <c r="I155" s="236"/>
      <c r="J155" s="237">
        <f>ROUND(I155*H155,2)</f>
        <v>0</v>
      </c>
      <c r="K155" s="233" t="s">
        <v>151</v>
      </c>
      <c r="L155" s="238"/>
      <c r="M155" s="239" t="s">
        <v>32</v>
      </c>
      <c r="N155" s="240" t="s">
        <v>48</v>
      </c>
      <c r="O155" s="86"/>
      <c r="P155" s="215">
        <f>O155*H155</f>
        <v>0</v>
      </c>
      <c r="Q155" s="215">
        <v>4.0000000000000003E-05</v>
      </c>
      <c r="R155" s="215">
        <f>Q155*H155</f>
        <v>0.00037043999999999998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186</v>
      </c>
      <c r="AT155" s="217" t="s">
        <v>193</v>
      </c>
      <c r="AU155" s="217" t="s">
        <v>87</v>
      </c>
      <c r="AY155" s="18" t="s">
        <v>144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8" t="s">
        <v>85</v>
      </c>
      <c r="BK155" s="218">
        <f>ROUND(I155*H155,2)</f>
        <v>0</v>
      </c>
      <c r="BL155" s="18" t="s">
        <v>152</v>
      </c>
      <c r="BM155" s="217" t="s">
        <v>252</v>
      </c>
    </row>
    <row r="156" s="13" customFormat="1">
      <c r="A156" s="13"/>
      <c r="B156" s="219"/>
      <c r="C156" s="220"/>
      <c r="D156" s="221" t="s">
        <v>154</v>
      </c>
      <c r="E156" s="220"/>
      <c r="F156" s="223" t="s">
        <v>253</v>
      </c>
      <c r="G156" s="220"/>
      <c r="H156" s="224">
        <v>9.2609999999999992</v>
      </c>
      <c r="I156" s="225"/>
      <c r="J156" s="220"/>
      <c r="K156" s="220"/>
      <c r="L156" s="226"/>
      <c r="M156" s="227"/>
      <c r="N156" s="228"/>
      <c r="O156" s="228"/>
      <c r="P156" s="228"/>
      <c r="Q156" s="228"/>
      <c r="R156" s="228"/>
      <c r="S156" s="228"/>
      <c r="T156" s="22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0" t="s">
        <v>154</v>
      </c>
      <c r="AU156" s="230" t="s">
        <v>87</v>
      </c>
      <c r="AV156" s="13" t="s">
        <v>87</v>
      </c>
      <c r="AW156" s="13" t="s">
        <v>4</v>
      </c>
      <c r="AX156" s="13" t="s">
        <v>85</v>
      </c>
      <c r="AY156" s="230" t="s">
        <v>144</v>
      </c>
    </row>
    <row r="157" s="2" customFormat="1">
      <c r="A157" s="40"/>
      <c r="B157" s="41"/>
      <c r="C157" s="206" t="s">
        <v>254</v>
      </c>
      <c r="D157" s="206" t="s">
        <v>147</v>
      </c>
      <c r="E157" s="207" t="s">
        <v>255</v>
      </c>
      <c r="F157" s="208" t="s">
        <v>256</v>
      </c>
      <c r="G157" s="209" t="s">
        <v>167</v>
      </c>
      <c r="H157" s="210">
        <v>5.4000000000000004</v>
      </c>
      <c r="I157" s="211"/>
      <c r="J157" s="212">
        <f>ROUND(I157*H157,2)</f>
        <v>0</v>
      </c>
      <c r="K157" s="208" t="s">
        <v>151</v>
      </c>
      <c r="L157" s="46"/>
      <c r="M157" s="213" t="s">
        <v>32</v>
      </c>
      <c r="N157" s="214" t="s">
        <v>48</v>
      </c>
      <c r="O157" s="86"/>
      <c r="P157" s="215">
        <f>O157*H157</f>
        <v>0</v>
      </c>
      <c r="Q157" s="215">
        <v>0.0095200000000000007</v>
      </c>
      <c r="R157" s="215">
        <f>Q157*H157</f>
        <v>0.051408000000000009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152</v>
      </c>
      <c r="AT157" s="217" t="s">
        <v>147</v>
      </c>
      <c r="AU157" s="217" t="s">
        <v>87</v>
      </c>
      <c r="AY157" s="18" t="s">
        <v>144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8" t="s">
        <v>85</v>
      </c>
      <c r="BK157" s="218">
        <f>ROUND(I157*H157,2)</f>
        <v>0</v>
      </c>
      <c r="BL157" s="18" t="s">
        <v>152</v>
      </c>
      <c r="BM157" s="217" t="s">
        <v>257</v>
      </c>
    </row>
    <row r="158" s="13" customFormat="1">
      <c r="A158" s="13"/>
      <c r="B158" s="219"/>
      <c r="C158" s="220"/>
      <c r="D158" s="221" t="s">
        <v>154</v>
      </c>
      <c r="E158" s="222" t="s">
        <v>32</v>
      </c>
      <c r="F158" s="223" t="s">
        <v>258</v>
      </c>
      <c r="G158" s="220"/>
      <c r="H158" s="224">
        <v>5.4000000000000004</v>
      </c>
      <c r="I158" s="225"/>
      <c r="J158" s="220"/>
      <c r="K158" s="220"/>
      <c r="L158" s="226"/>
      <c r="M158" s="227"/>
      <c r="N158" s="228"/>
      <c r="O158" s="228"/>
      <c r="P158" s="228"/>
      <c r="Q158" s="228"/>
      <c r="R158" s="228"/>
      <c r="S158" s="228"/>
      <c r="T158" s="22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0" t="s">
        <v>154</v>
      </c>
      <c r="AU158" s="230" t="s">
        <v>87</v>
      </c>
      <c r="AV158" s="13" t="s">
        <v>87</v>
      </c>
      <c r="AW158" s="13" t="s">
        <v>39</v>
      </c>
      <c r="AX158" s="13" t="s">
        <v>85</v>
      </c>
      <c r="AY158" s="230" t="s">
        <v>144</v>
      </c>
    </row>
    <row r="159" s="2" customFormat="1">
      <c r="A159" s="40"/>
      <c r="B159" s="41"/>
      <c r="C159" s="231" t="s">
        <v>7</v>
      </c>
      <c r="D159" s="231" t="s">
        <v>193</v>
      </c>
      <c r="E159" s="232" t="s">
        <v>259</v>
      </c>
      <c r="F159" s="233" t="s">
        <v>260</v>
      </c>
      <c r="G159" s="234" t="s">
        <v>167</v>
      </c>
      <c r="H159" s="235">
        <v>5.508</v>
      </c>
      <c r="I159" s="236"/>
      <c r="J159" s="237">
        <f>ROUND(I159*H159,2)</f>
        <v>0</v>
      </c>
      <c r="K159" s="233" t="s">
        <v>151</v>
      </c>
      <c r="L159" s="238"/>
      <c r="M159" s="239" t="s">
        <v>32</v>
      </c>
      <c r="N159" s="240" t="s">
        <v>48</v>
      </c>
      <c r="O159" s="86"/>
      <c r="P159" s="215">
        <f>O159*H159</f>
        <v>0</v>
      </c>
      <c r="Q159" s="215">
        <v>0.0135</v>
      </c>
      <c r="R159" s="215">
        <f>Q159*H159</f>
        <v>0.074357999999999994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186</v>
      </c>
      <c r="AT159" s="217" t="s">
        <v>193</v>
      </c>
      <c r="AU159" s="217" t="s">
        <v>87</v>
      </c>
      <c r="AY159" s="18" t="s">
        <v>144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8" t="s">
        <v>85</v>
      </c>
      <c r="BK159" s="218">
        <f>ROUND(I159*H159,2)</f>
        <v>0</v>
      </c>
      <c r="BL159" s="18" t="s">
        <v>152</v>
      </c>
      <c r="BM159" s="217" t="s">
        <v>261</v>
      </c>
    </row>
    <row r="160" s="13" customFormat="1">
      <c r="A160" s="13"/>
      <c r="B160" s="219"/>
      <c r="C160" s="220"/>
      <c r="D160" s="221" t="s">
        <v>154</v>
      </c>
      <c r="E160" s="220"/>
      <c r="F160" s="223" t="s">
        <v>262</v>
      </c>
      <c r="G160" s="220"/>
      <c r="H160" s="224">
        <v>5.508</v>
      </c>
      <c r="I160" s="225"/>
      <c r="J160" s="220"/>
      <c r="K160" s="220"/>
      <c r="L160" s="226"/>
      <c r="M160" s="227"/>
      <c r="N160" s="228"/>
      <c r="O160" s="228"/>
      <c r="P160" s="228"/>
      <c r="Q160" s="228"/>
      <c r="R160" s="228"/>
      <c r="S160" s="228"/>
      <c r="T160" s="22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0" t="s">
        <v>154</v>
      </c>
      <c r="AU160" s="230" t="s">
        <v>87</v>
      </c>
      <c r="AV160" s="13" t="s">
        <v>87</v>
      </c>
      <c r="AW160" s="13" t="s">
        <v>4</v>
      </c>
      <c r="AX160" s="13" t="s">
        <v>85</v>
      </c>
      <c r="AY160" s="230" t="s">
        <v>144</v>
      </c>
    </row>
    <row r="161" s="2" customFormat="1" ht="44.25" customHeight="1">
      <c r="A161" s="40"/>
      <c r="B161" s="41"/>
      <c r="C161" s="206" t="s">
        <v>263</v>
      </c>
      <c r="D161" s="206" t="s">
        <v>147</v>
      </c>
      <c r="E161" s="207" t="s">
        <v>264</v>
      </c>
      <c r="F161" s="208" t="s">
        <v>265</v>
      </c>
      <c r="G161" s="209" t="s">
        <v>167</v>
      </c>
      <c r="H161" s="210">
        <v>5.4000000000000004</v>
      </c>
      <c r="I161" s="211"/>
      <c r="J161" s="212">
        <f>ROUND(I161*H161,2)</f>
        <v>0</v>
      </c>
      <c r="K161" s="208" t="s">
        <v>151</v>
      </c>
      <c r="L161" s="46"/>
      <c r="M161" s="213" t="s">
        <v>32</v>
      </c>
      <c r="N161" s="214" t="s">
        <v>48</v>
      </c>
      <c r="O161" s="86"/>
      <c r="P161" s="215">
        <f>O161*H161</f>
        <v>0</v>
      </c>
      <c r="Q161" s="215">
        <v>0.0026800000000000001</v>
      </c>
      <c r="R161" s="215">
        <f>Q161*H161</f>
        <v>0.014472000000000002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152</v>
      </c>
      <c r="AT161" s="217" t="s">
        <v>147</v>
      </c>
      <c r="AU161" s="217" t="s">
        <v>87</v>
      </c>
      <c r="AY161" s="18" t="s">
        <v>144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8" t="s">
        <v>85</v>
      </c>
      <c r="BK161" s="218">
        <f>ROUND(I161*H161,2)</f>
        <v>0</v>
      </c>
      <c r="BL161" s="18" t="s">
        <v>152</v>
      </c>
      <c r="BM161" s="217" t="s">
        <v>266</v>
      </c>
    </row>
    <row r="162" s="2" customFormat="1">
      <c r="A162" s="40"/>
      <c r="B162" s="41"/>
      <c r="C162" s="206" t="s">
        <v>267</v>
      </c>
      <c r="D162" s="206" t="s">
        <v>147</v>
      </c>
      <c r="E162" s="207" t="s">
        <v>268</v>
      </c>
      <c r="F162" s="208" t="s">
        <v>269</v>
      </c>
      <c r="G162" s="209" t="s">
        <v>167</v>
      </c>
      <c r="H162" s="210">
        <v>5.4000000000000004</v>
      </c>
      <c r="I162" s="211"/>
      <c r="J162" s="212">
        <f>ROUND(I162*H162,2)</f>
        <v>0</v>
      </c>
      <c r="K162" s="208" t="s">
        <v>151</v>
      </c>
      <c r="L162" s="46"/>
      <c r="M162" s="213" t="s">
        <v>32</v>
      </c>
      <c r="N162" s="214" t="s">
        <v>48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152</v>
      </c>
      <c r="AT162" s="217" t="s">
        <v>147</v>
      </c>
      <c r="AU162" s="217" t="s">
        <v>87</v>
      </c>
      <c r="AY162" s="18" t="s">
        <v>144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8" t="s">
        <v>85</v>
      </c>
      <c r="BK162" s="218">
        <f>ROUND(I162*H162,2)</f>
        <v>0</v>
      </c>
      <c r="BL162" s="18" t="s">
        <v>152</v>
      </c>
      <c r="BM162" s="217" t="s">
        <v>270</v>
      </c>
    </row>
    <row r="163" s="2" customFormat="1">
      <c r="A163" s="40"/>
      <c r="B163" s="41"/>
      <c r="C163" s="206" t="s">
        <v>271</v>
      </c>
      <c r="D163" s="206" t="s">
        <v>147</v>
      </c>
      <c r="E163" s="207" t="s">
        <v>272</v>
      </c>
      <c r="F163" s="208" t="s">
        <v>273</v>
      </c>
      <c r="G163" s="209" t="s">
        <v>150</v>
      </c>
      <c r="H163" s="210">
        <v>0.61199999999999999</v>
      </c>
      <c r="I163" s="211"/>
      <c r="J163" s="212">
        <f>ROUND(I163*H163,2)</f>
        <v>0</v>
      </c>
      <c r="K163" s="208" t="s">
        <v>151</v>
      </c>
      <c r="L163" s="46"/>
      <c r="M163" s="213" t="s">
        <v>32</v>
      </c>
      <c r="N163" s="214" t="s">
        <v>48</v>
      </c>
      <c r="O163" s="86"/>
      <c r="P163" s="215">
        <f>O163*H163</f>
        <v>0</v>
      </c>
      <c r="Q163" s="215">
        <v>2.2563399999999998</v>
      </c>
      <c r="R163" s="215">
        <f>Q163*H163</f>
        <v>1.3808800799999998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152</v>
      </c>
      <c r="AT163" s="217" t="s">
        <v>147</v>
      </c>
      <c r="AU163" s="217" t="s">
        <v>87</v>
      </c>
      <c r="AY163" s="18" t="s">
        <v>144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8" t="s">
        <v>85</v>
      </c>
      <c r="BK163" s="218">
        <f>ROUND(I163*H163,2)</f>
        <v>0</v>
      </c>
      <c r="BL163" s="18" t="s">
        <v>152</v>
      </c>
      <c r="BM163" s="217" t="s">
        <v>274</v>
      </c>
    </row>
    <row r="164" s="13" customFormat="1">
      <c r="A164" s="13"/>
      <c r="B164" s="219"/>
      <c r="C164" s="220"/>
      <c r="D164" s="221" t="s">
        <v>154</v>
      </c>
      <c r="E164" s="222" t="s">
        <v>32</v>
      </c>
      <c r="F164" s="223" t="s">
        <v>275</v>
      </c>
      <c r="G164" s="220"/>
      <c r="H164" s="224">
        <v>0.61199999999999999</v>
      </c>
      <c r="I164" s="225"/>
      <c r="J164" s="220"/>
      <c r="K164" s="220"/>
      <c r="L164" s="226"/>
      <c r="M164" s="227"/>
      <c r="N164" s="228"/>
      <c r="O164" s="228"/>
      <c r="P164" s="228"/>
      <c r="Q164" s="228"/>
      <c r="R164" s="228"/>
      <c r="S164" s="228"/>
      <c r="T164" s="22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0" t="s">
        <v>154</v>
      </c>
      <c r="AU164" s="230" t="s">
        <v>87</v>
      </c>
      <c r="AV164" s="13" t="s">
        <v>87</v>
      </c>
      <c r="AW164" s="13" t="s">
        <v>39</v>
      </c>
      <c r="AX164" s="13" t="s">
        <v>85</v>
      </c>
      <c r="AY164" s="230" t="s">
        <v>144</v>
      </c>
    </row>
    <row r="165" s="2" customFormat="1">
      <c r="A165" s="40"/>
      <c r="B165" s="41"/>
      <c r="C165" s="206" t="s">
        <v>276</v>
      </c>
      <c r="D165" s="206" t="s">
        <v>147</v>
      </c>
      <c r="E165" s="207" t="s">
        <v>277</v>
      </c>
      <c r="F165" s="208" t="s">
        <v>278</v>
      </c>
      <c r="G165" s="209" t="s">
        <v>150</v>
      </c>
      <c r="H165" s="210">
        <v>0.53300000000000003</v>
      </c>
      <c r="I165" s="211"/>
      <c r="J165" s="212">
        <f>ROUND(I165*H165,2)</f>
        <v>0</v>
      </c>
      <c r="K165" s="208" t="s">
        <v>151</v>
      </c>
      <c r="L165" s="46"/>
      <c r="M165" s="213" t="s">
        <v>32</v>
      </c>
      <c r="N165" s="214" t="s">
        <v>48</v>
      </c>
      <c r="O165" s="86"/>
      <c r="P165" s="215">
        <f>O165*H165</f>
        <v>0</v>
      </c>
      <c r="Q165" s="215">
        <v>2.2563399999999998</v>
      </c>
      <c r="R165" s="215">
        <f>Q165*H165</f>
        <v>1.2026292199999999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152</v>
      </c>
      <c r="AT165" s="217" t="s">
        <v>147</v>
      </c>
      <c r="AU165" s="217" t="s">
        <v>87</v>
      </c>
      <c r="AY165" s="18" t="s">
        <v>144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8" t="s">
        <v>85</v>
      </c>
      <c r="BK165" s="218">
        <f>ROUND(I165*H165,2)</f>
        <v>0</v>
      </c>
      <c r="BL165" s="18" t="s">
        <v>152</v>
      </c>
      <c r="BM165" s="217" t="s">
        <v>279</v>
      </c>
    </row>
    <row r="166" s="13" customFormat="1">
      <c r="A166" s="13"/>
      <c r="B166" s="219"/>
      <c r="C166" s="220"/>
      <c r="D166" s="221" t="s">
        <v>154</v>
      </c>
      <c r="E166" s="222" t="s">
        <v>32</v>
      </c>
      <c r="F166" s="223" t="s">
        <v>280</v>
      </c>
      <c r="G166" s="220"/>
      <c r="H166" s="224">
        <v>0.113</v>
      </c>
      <c r="I166" s="225"/>
      <c r="J166" s="220"/>
      <c r="K166" s="220"/>
      <c r="L166" s="226"/>
      <c r="M166" s="227"/>
      <c r="N166" s="228"/>
      <c r="O166" s="228"/>
      <c r="P166" s="228"/>
      <c r="Q166" s="228"/>
      <c r="R166" s="228"/>
      <c r="S166" s="228"/>
      <c r="T166" s="22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0" t="s">
        <v>154</v>
      </c>
      <c r="AU166" s="230" t="s">
        <v>87</v>
      </c>
      <c r="AV166" s="13" t="s">
        <v>87</v>
      </c>
      <c r="AW166" s="13" t="s">
        <v>39</v>
      </c>
      <c r="AX166" s="13" t="s">
        <v>77</v>
      </c>
      <c r="AY166" s="230" t="s">
        <v>144</v>
      </c>
    </row>
    <row r="167" s="13" customFormat="1">
      <c r="A167" s="13"/>
      <c r="B167" s="219"/>
      <c r="C167" s="220"/>
      <c r="D167" s="221" t="s">
        <v>154</v>
      </c>
      <c r="E167" s="222" t="s">
        <v>32</v>
      </c>
      <c r="F167" s="223" t="s">
        <v>281</v>
      </c>
      <c r="G167" s="220"/>
      <c r="H167" s="224">
        <v>0.41999999999999998</v>
      </c>
      <c r="I167" s="225"/>
      <c r="J167" s="220"/>
      <c r="K167" s="220"/>
      <c r="L167" s="226"/>
      <c r="M167" s="227"/>
      <c r="N167" s="228"/>
      <c r="O167" s="228"/>
      <c r="P167" s="228"/>
      <c r="Q167" s="228"/>
      <c r="R167" s="228"/>
      <c r="S167" s="228"/>
      <c r="T167" s="22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0" t="s">
        <v>154</v>
      </c>
      <c r="AU167" s="230" t="s">
        <v>87</v>
      </c>
      <c r="AV167" s="13" t="s">
        <v>87</v>
      </c>
      <c r="AW167" s="13" t="s">
        <v>39</v>
      </c>
      <c r="AX167" s="13" t="s">
        <v>77</v>
      </c>
      <c r="AY167" s="230" t="s">
        <v>144</v>
      </c>
    </row>
    <row r="168" s="14" customFormat="1">
      <c r="A168" s="14"/>
      <c r="B168" s="241"/>
      <c r="C168" s="242"/>
      <c r="D168" s="221" t="s">
        <v>154</v>
      </c>
      <c r="E168" s="243" t="s">
        <v>32</v>
      </c>
      <c r="F168" s="244" t="s">
        <v>205</v>
      </c>
      <c r="G168" s="242"/>
      <c r="H168" s="245">
        <v>0.53300000000000003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1" t="s">
        <v>154</v>
      </c>
      <c r="AU168" s="251" t="s">
        <v>87</v>
      </c>
      <c r="AV168" s="14" t="s">
        <v>152</v>
      </c>
      <c r="AW168" s="14" t="s">
        <v>39</v>
      </c>
      <c r="AX168" s="14" t="s">
        <v>85</v>
      </c>
      <c r="AY168" s="251" t="s">
        <v>144</v>
      </c>
    </row>
    <row r="169" s="2" customFormat="1">
      <c r="A169" s="40"/>
      <c r="B169" s="41"/>
      <c r="C169" s="206" t="s">
        <v>282</v>
      </c>
      <c r="D169" s="206" t="s">
        <v>147</v>
      </c>
      <c r="E169" s="207" t="s">
        <v>283</v>
      </c>
      <c r="F169" s="208" t="s">
        <v>284</v>
      </c>
      <c r="G169" s="209" t="s">
        <v>189</v>
      </c>
      <c r="H169" s="210">
        <v>1</v>
      </c>
      <c r="I169" s="211"/>
      <c r="J169" s="212">
        <f>ROUND(I169*H169,2)</f>
        <v>0</v>
      </c>
      <c r="K169" s="208" t="s">
        <v>151</v>
      </c>
      <c r="L169" s="46"/>
      <c r="M169" s="213" t="s">
        <v>32</v>
      </c>
      <c r="N169" s="214" t="s">
        <v>48</v>
      </c>
      <c r="O169" s="86"/>
      <c r="P169" s="215">
        <f>O169*H169</f>
        <v>0</v>
      </c>
      <c r="Q169" s="215">
        <v>0.04684</v>
      </c>
      <c r="R169" s="215">
        <f>Q169*H169</f>
        <v>0.04684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152</v>
      </c>
      <c r="AT169" s="217" t="s">
        <v>147</v>
      </c>
      <c r="AU169" s="217" t="s">
        <v>87</v>
      </c>
      <c r="AY169" s="18" t="s">
        <v>144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8" t="s">
        <v>85</v>
      </c>
      <c r="BK169" s="218">
        <f>ROUND(I169*H169,2)</f>
        <v>0</v>
      </c>
      <c r="BL169" s="18" t="s">
        <v>152</v>
      </c>
      <c r="BM169" s="217" t="s">
        <v>285</v>
      </c>
    </row>
    <row r="170" s="13" customFormat="1">
      <c r="A170" s="13"/>
      <c r="B170" s="219"/>
      <c r="C170" s="220"/>
      <c r="D170" s="221" t="s">
        <v>154</v>
      </c>
      <c r="E170" s="222" t="s">
        <v>32</v>
      </c>
      <c r="F170" s="223" t="s">
        <v>286</v>
      </c>
      <c r="G170" s="220"/>
      <c r="H170" s="224">
        <v>1</v>
      </c>
      <c r="I170" s="225"/>
      <c r="J170" s="220"/>
      <c r="K170" s="220"/>
      <c r="L170" s="226"/>
      <c r="M170" s="227"/>
      <c r="N170" s="228"/>
      <c r="O170" s="228"/>
      <c r="P170" s="228"/>
      <c r="Q170" s="228"/>
      <c r="R170" s="228"/>
      <c r="S170" s="228"/>
      <c r="T170" s="22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0" t="s">
        <v>154</v>
      </c>
      <c r="AU170" s="230" t="s">
        <v>87</v>
      </c>
      <c r="AV170" s="13" t="s">
        <v>87</v>
      </c>
      <c r="AW170" s="13" t="s">
        <v>39</v>
      </c>
      <c r="AX170" s="13" t="s">
        <v>85</v>
      </c>
      <c r="AY170" s="230" t="s">
        <v>144</v>
      </c>
    </row>
    <row r="171" s="2" customFormat="1">
      <c r="A171" s="40"/>
      <c r="B171" s="41"/>
      <c r="C171" s="231" t="s">
        <v>287</v>
      </c>
      <c r="D171" s="231" t="s">
        <v>193</v>
      </c>
      <c r="E171" s="232" t="s">
        <v>288</v>
      </c>
      <c r="F171" s="233" t="s">
        <v>289</v>
      </c>
      <c r="G171" s="234" t="s">
        <v>189</v>
      </c>
      <c r="H171" s="235">
        <v>1</v>
      </c>
      <c r="I171" s="236"/>
      <c r="J171" s="237">
        <f>ROUND(I171*H171,2)</f>
        <v>0</v>
      </c>
      <c r="K171" s="233" t="s">
        <v>151</v>
      </c>
      <c r="L171" s="238"/>
      <c r="M171" s="239" t="s">
        <v>32</v>
      </c>
      <c r="N171" s="240" t="s">
        <v>48</v>
      </c>
      <c r="O171" s="86"/>
      <c r="P171" s="215">
        <f>O171*H171</f>
        <v>0</v>
      </c>
      <c r="Q171" s="215">
        <v>0.01521</v>
      </c>
      <c r="R171" s="215">
        <f>Q171*H171</f>
        <v>0.01521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186</v>
      </c>
      <c r="AT171" s="217" t="s">
        <v>193</v>
      </c>
      <c r="AU171" s="217" t="s">
        <v>87</v>
      </c>
      <c r="AY171" s="18" t="s">
        <v>144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8" t="s">
        <v>85</v>
      </c>
      <c r="BK171" s="218">
        <f>ROUND(I171*H171,2)</f>
        <v>0</v>
      </c>
      <c r="BL171" s="18" t="s">
        <v>152</v>
      </c>
      <c r="BM171" s="217" t="s">
        <v>290</v>
      </c>
    </row>
    <row r="172" s="2" customFormat="1">
      <c r="A172" s="40"/>
      <c r="B172" s="41"/>
      <c r="C172" s="206" t="s">
        <v>291</v>
      </c>
      <c r="D172" s="206" t="s">
        <v>147</v>
      </c>
      <c r="E172" s="207" t="s">
        <v>292</v>
      </c>
      <c r="F172" s="208" t="s">
        <v>293</v>
      </c>
      <c r="G172" s="209" t="s">
        <v>189</v>
      </c>
      <c r="H172" s="210">
        <v>1</v>
      </c>
      <c r="I172" s="211"/>
      <c r="J172" s="212">
        <f>ROUND(I172*H172,2)</f>
        <v>0</v>
      </c>
      <c r="K172" s="208" t="s">
        <v>151</v>
      </c>
      <c r="L172" s="46"/>
      <c r="M172" s="213" t="s">
        <v>32</v>
      </c>
      <c r="N172" s="214" t="s">
        <v>48</v>
      </c>
      <c r="O172" s="86"/>
      <c r="P172" s="215">
        <f>O172*H172</f>
        <v>0</v>
      </c>
      <c r="Q172" s="215">
        <v>0.04854</v>
      </c>
      <c r="R172" s="215">
        <f>Q172*H172</f>
        <v>0.04854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152</v>
      </c>
      <c r="AT172" s="217" t="s">
        <v>147</v>
      </c>
      <c r="AU172" s="217" t="s">
        <v>87</v>
      </c>
      <c r="AY172" s="18" t="s">
        <v>144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8" t="s">
        <v>85</v>
      </c>
      <c r="BK172" s="218">
        <f>ROUND(I172*H172,2)</f>
        <v>0</v>
      </c>
      <c r="BL172" s="18" t="s">
        <v>152</v>
      </c>
      <c r="BM172" s="217" t="s">
        <v>294</v>
      </c>
    </row>
    <row r="173" s="2" customFormat="1">
      <c r="A173" s="40"/>
      <c r="B173" s="41"/>
      <c r="C173" s="42"/>
      <c r="D173" s="221" t="s">
        <v>295</v>
      </c>
      <c r="E173" s="42"/>
      <c r="F173" s="252" t="s">
        <v>296</v>
      </c>
      <c r="G173" s="42"/>
      <c r="H173" s="42"/>
      <c r="I173" s="253"/>
      <c r="J173" s="42"/>
      <c r="K173" s="42"/>
      <c r="L173" s="46"/>
      <c r="M173" s="254"/>
      <c r="N173" s="255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8" t="s">
        <v>295</v>
      </c>
      <c r="AU173" s="18" t="s">
        <v>87</v>
      </c>
    </row>
    <row r="174" s="13" customFormat="1">
      <c r="A174" s="13"/>
      <c r="B174" s="219"/>
      <c r="C174" s="220"/>
      <c r="D174" s="221" t="s">
        <v>154</v>
      </c>
      <c r="E174" s="222" t="s">
        <v>32</v>
      </c>
      <c r="F174" s="223" t="s">
        <v>297</v>
      </c>
      <c r="G174" s="220"/>
      <c r="H174" s="224">
        <v>1</v>
      </c>
      <c r="I174" s="225"/>
      <c r="J174" s="220"/>
      <c r="K174" s="220"/>
      <c r="L174" s="226"/>
      <c r="M174" s="227"/>
      <c r="N174" s="228"/>
      <c r="O174" s="228"/>
      <c r="P174" s="228"/>
      <c r="Q174" s="228"/>
      <c r="R174" s="228"/>
      <c r="S174" s="228"/>
      <c r="T174" s="22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0" t="s">
        <v>154</v>
      </c>
      <c r="AU174" s="230" t="s">
        <v>87</v>
      </c>
      <c r="AV174" s="13" t="s">
        <v>87</v>
      </c>
      <c r="AW174" s="13" t="s">
        <v>39</v>
      </c>
      <c r="AX174" s="13" t="s">
        <v>85</v>
      </c>
      <c r="AY174" s="230" t="s">
        <v>144</v>
      </c>
    </row>
    <row r="175" s="2" customFormat="1" ht="44.25" customHeight="1">
      <c r="A175" s="40"/>
      <c r="B175" s="41"/>
      <c r="C175" s="206" t="s">
        <v>298</v>
      </c>
      <c r="D175" s="206" t="s">
        <v>147</v>
      </c>
      <c r="E175" s="207" t="s">
        <v>299</v>
      </c>
      <c r="F175" s="208" t="s">
        <v>300</v>
      </c>
      <c r="G175" s="209" t="s">
        <v>167</v>
      </c>
      <c r="H175" s="210">
        <v>51.200000000000003</v>
      </c>
      <c r="I175" s="211"/>
      <c r="J175" s="212">
        <f>ROUND(I175*H175,2)</f>
        <v>0</v>
      </c>
      <c r="K175" s="208" t="s">
        <v>151</v>
      </c>
      <c r="L175" s="46"/>
      <c r="M175" s="213" t="s">
        <v>32</v>
      </c>
      <c r="N175" s="214" t="s">
        <v>48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152</v>
      </c>
      <c r="AT175" s="217" t="s">
        <v>147</v>
      </c>
      <c r="AU175" s="217" t="s">
        <v>87</v>
      </c>
      <c r="AY175" s="18" t="s">
        <v>144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8" t="s">
        <v>85</v>
      </c>
      <c r="BK175" s="218">
        <f>ROUND(I175*H175,2)</f>
        <v>0</v>
      </c>
      <c r="BL175" s="18" t="s">
        <v>152</v>
      </c>
      <c r="BM175" s="217" t="s">
        <v>301</v>
      </c>
    </row>
    <row r="176" s="13" customFormat="1">
      <c r="A176" s="13"/>
      <c r="B176" s="219"/>
      <c r="C176" s="220"/>
      <c r="D176" s="221" t="s">
        <v>154</v>
      </c>
      <c r="E176" s="222" t="s">
        <v>32</v>
      </c>
      <c r="F176" s="223" t="s">
        <v>302</v>
      </c>
      <c r="G176" s="220"/>
      <c r="H176" s="224">
        <v>51.200000000000003</v>
      </c>
      <c r="I176" s="225"/>
      <c r="J176" s="220"/>
      <c r="K176" s="220"/>
      <c r="L176" s="226"/>
      <c r="M176" s="227"/>
      <c r="N176" s="228"/>
      <c r="O176" s="228"/>
      <c r="P176" s="228"/>
      <c r="Q176" s="228"/>
      <c r="R176" s="228"/>
      <c r="S176" s="228"/>
      <c r="T176" s="22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0" t="s">
        <v>154</v>
      </c>
      <c r="AU176" s="230" t="s">
        <v>87</v>
      </c>
      <c r="AV176" s="13" t="s">
        <v>87</v>
      </c>
      <c r="AW176" s="13" t="s">
        <v>39</v>
      </c>
      <c r="AX176" s="13" t="s">
        <v>85</v>
      </c>
      <c r="AY176" s="230" t="s">
        <v>144</v>
      </c>
    </row>
    <row r="177" s="2" customFormat="1">
      <c r="A177" s="40"/>
      <c r="B177" s="41"/>
      <c r="C177" s="231" t="s">
        <v>303</v>
      </c>
      <c r="D177" s="231" t="s">
        <v>193</v>
      </c>
      <c r="E177" s="232" t="s">
        <v>304</v>
      </c>
      <c r="F177" s="233" t="s">
        <v>305</v>
      </c>
      <c r="G177" s="234" t="s">
        <v>167</v>
      </c>
      <c r="H177" s="235">
        <v>51.200000000000003</v>
      </c>
      <c r="I177" s="236"/>
      <c r="J177" s="237">
        <f>ROUND(I177*H177,2)</f>
        <v>0</v>
      </c>
      <c r="K177" s="233" t="s">
        <v>151</v>
      </c>
      <c r="L177" s="238"/>
      <c r="M177" s="239" t="s">
        <v>32</v>
      </c>
      <c r="N177" s="240" t="s">
        <v>48</v>
      </c>
      <c r="O177" s="86"/>
      <c r="P177" s="215">
        <f>O177*H177</f>
        <v>0</v>
      </c>
      <c r="Q177" s="215">
        <v>0.0075700000000000003</v>
      </c>
      <c r="R177" s="215">
        <f>Q177*H177</f>
        <v>0.38758400000000004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186</v>
      </c>
      <c r="AT177" s="217" t="s">
        <v>193</v>
      </c>
      <c r="AU177" s="217" t="s">
        <v>87</v>
      </c>
      <c r="AY177" s="18" t="s">
        <v>144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8" t="s">
        <v>85</v>
      </c>
      <c r="BK177" s="218">
        <f>ROUND(I177*H177,2)</f>
        <v>0</v>
      </c>
      <c r="BL177" s="18" t="s">
        <v>152</v>
      </c>
      <c r="BM177" s="217" t="s">
        <v>306</v>
      </c>
    </row>
    <row r="178" s="2" customFormat="1">
      <c r="A178" s="40"/>
      <c r="B178" s="41"/>
      <c r="C178" s="42"/>
      <c r="D178" s="221" t="s">
        <v>295</v>
      </c>
      <c r="E178" s="42"/>
      <c r="F178" s="252" t="s">
        <v>307</v>
      </c>
      <c r="G178" s="42"/>
      <c r="H178" s="42"/>
      <c r="I178" s="253"/>
      <c r="J178" s="42"/>
      <c r="K178" s="42"/>
      <c r="L178" s="46"/>
      <c r="M178" s="254"/>
      <c r="N178" s="255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8" t="s">
        <v>295</v>
      </c>
      <c r="AU178" s="18" t="s">
        <v>87</v>
      </c>
    </row>
    <row r="179" s="12" customFormat="1" ht="22.8" customHeight="1">
      <c r="A179" s="12"/>
      <c r="B179" s="190"/>
      <c r="C179" s="191"/>
      <c r="D179" s="192" t="s">
        <v>76</v>
      </c>
      <c r="E179" s="204" t="s">
        <v>192</v>
      </c>
      <c r="F179" s="204" t="s">
        <v>308</v>
      </c>
      <c r="G179" s="191"/>
      <c r="H179" s="191"/>
      <c r="I179" s="194"/>
      <c r="J179" s="205">
        <f>BK179</f>
        <v>0</v>
      </c>
      <c r="K179" s="191"/>
      <c r="L179" s="196"/>
      <c r="M179" s="197"/>
      <c r="N179" s="198"/>
      <c r="O179" s="198"/>
      <c r="P179" s="199">
        <f>SUM(P180:P238)</f>
        <v>0</v>
      </c>
      <c r="Q179" s="198"/>
      <c r="R179" s="199">
        <f>SUM(R180:R238)</f>
        <v>0.014981199999999998</v>
      </c>
      <c r="S179" s="198"/>
      <c r="T179" s="200">
        <f>SUM(T180:T238)</f>
        <v>28.956780999999999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1" t="s">
        <v>85</v>
      </c>
      <c r="AT179" s="202" t="s">
        <v>76</v>
      </c>
      <c r="AU179" s="202" t="s">
        <v>85</v>
      </c>
      <c r="AY179" s="201" t="s">
        <v>144</v>
      </c>
      <c r="BK179" s="203">
        <f>SUM(BK180:BK238)</f>
        <v>0</v>
      </c>
    </row>
    <row r="180" s="2" customFormat="1">
      <c r="A180" s="40"/>
      <c r="B180" s="41"/>
      <c r="C180" s="206" t="s">
        <v>309</v>
      </c>
      <c r="D180" s="206" t="s">
        <v>147</v>
      </c>
      <c r="E180" s="207" t="s">
        <v>310</v>
      </c>
      <c r="F180" s="208" t="s">
        <v>311</v>
      </c>
      <c r="G180" s="209" t="s">
        <v>167</v>
      </c>
      <c r="H180" s="210">
        <v>92.890000000000001</v>
      </c>
      <c r="I180" s="211"/>
      <c r="J180" s="212">
        <f>ROUND(I180*H180,2)</f>
        <v>0</v>
      </c>
      <c r="K180" s="208" t="s">
        <v>151</v>
      </c>
      <c r="L180" s="46"/>
      <c r="M180" s="213" t="s">
        <v>32</v>
      </c>
      <c r="N180" s="214" t="s">
        <v>48</v>
      </c>
      <c r="O180" s="86"/>
      <c r="P180" s="215">
        <f>O180*H180</f>
        <v>0</v>
      </c>
      <c r="Q180" s="215">
        <v>0.00012999999999999999</v>
      </c>
      <c r="R180" s="215">
        <f>Q180*H180</f>
        <v>0.012075699999999998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152</v>
      </c>
      <c r="AT180" s="217" t="s">
        <v>147</v>
      </c>
      <c r="AU180" s="217" t="s">
        <v>87</v>
      </c>
      <c r="AY180" s="18" t="s">
        <v>144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8" t="s">
        <v>85</v>
      </c>
      <c r="BK180" s="218">
        <f>ROUND(I180*H180,2)</f>
        <v>0</v>
      </c>
      <c r="BL180" s="18" t="s">
        <v>152</v>
      </c>
      <c r="BM180" s="217" t="s">
        <v>312</v>
      </c>
    </row>
    <row r="181" s="13" customFormat="1">
      <c r="A181" s="13"/>
      <c r="B181" s="219"/>
      <c r="C181" s="220"/>
      <c r="D181" s="221" t="s">
        <v>154</v>
      </c>
      <c r="E181" s="222" t="s">
        <v>32</v>
      </c>
      <c r="F181" s="223" t="s">
        <v>202</v>
      </c>
      <c r="G181" s="220"/>
      <c r="H181" s="224">
        <v>54</v>
      </c>
      <c r="I181" s="225"/>
      <c r="J181" s="220"/>
      <c r="K181" s="220"/>
      <c r="L181" s="226"/>
      <c r="M181" s="227"/>
      <c r="N181" s="228"/>
      <c r="O181" s="228"/>
      <c r="P181" s="228"/>
      <c r="Q181" s="228"/>
      <c r="R181" s="228"/>
      <c r="S181" s="228"/>
      <c r="T181" s="22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0" t="s">
        <v>154</v>
      </c>
      <c r="AU181" s="230" t="s">
        <v>87</v>
      </c>
      <c r="AV181" s="13" t="s">
        <v>87</v>
      </c>
      <c r="AW181" s="13" t="s">
        <v>39</v>
      </c>
      <c r="AX181" s="13" t="s">
        <v>77</v>
      </c>
      <c r="AY181" s="230" t="s">
        <v>144</v>
      </c>
    </row>
    <row r="182" s="13" customFormat="1">
      <c r="A182" s="13"/>
      <c r="B182" s="219"/>
      <c r="C182" s="220"/>
      <c r="D182" s="221" t="s">
        <v>154</v>
      </c>
      <c r="E182" s="222" t="s">
        <v>32</v>
      </c>
      <c r="F182" s="223" t="s">
        <v>203</v>
      </c>
      <c r="G182" s="220"/>
      <c r="H182" s="224">
        <v>29.890000000000001</v>
      </c>
      <c r="I182" s="225"/>
      <c r="J182" s="220"/>
      <c r="K182" s="220"/>
      <c r="L182" s="226"/>
      <c r="M182" s="227"/>
      <c r="N182" s="228"/>
      <c r="O182" s="228"/>
      <c r="P182" s="228"/>
      <c r="Q182" s="228"/>
      <c r="R182" s="228"/>
      <c r="S182" s="228"/>
      <c r="T182" s="22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0" t="s">
        <v>154</v>
      </c>
      <c r="AU182" s="230" t="s">
        <v>87</v>
      </c>
      <c r="AV182" s="13" t="s">
        <v>87</v>
      </c>
      <c r="AW182" s="13" t="s">
        <v>39</v>
      </c>
      <c r="AX182" s="13" t="s">
        <v>77</v>
      </c>
      <c r="AY182" s="230" t="s">
        <v>144</v>
      </c>
    </row>
    <row r="183" s="13" customFormat="1">
      <c r="A183" s="13"/>
      <c r="B183" s="219"/>
      <c r="C183" s="220"/>
      <c r="D183" s="221" t="s">
        <v>154</v>
      </c>
      <c r="E183" s="222" t="s">
        <v>32</v>
      </c>
      <c r="F183" s="223" t="s">
        <v>313</v>
      </c>
      <c r="G183" s="220"/>
      <c r="H183" s="224">
        <v>9</v>
      </c>
      <c r="I183" s="225"/>
      <c r="J183" s="220"/>
      <c r="K183" s="220"/>
      <c r="L183" s="226"/>
      <c r="M183" s="227"/>
      <c r="N183" s="228"/>
      <c r="O183" s="228"/>
      <c r="P183" s="228"/>
      <c r="Q183" s="228"/>
      <c r="R183" s="228"/>
      <c r="S183" s="228"/>
      <c r="T183" s="22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0" t="s">
        <v>154</v>
      </c>
      <c r="AU183" s="230" t="s">
        <v>87</v>
      </c>
      <c r="AV183" s="13" t="s">
        <v>87</v>
      </c>
      <c r="AW183" s="13" t="s">
        <v>39</v>
      </c>
      <c r="AX183" s="13" t="s">
        <v>77</v>
      </c>
      <c r="AY183" s="230" t="s">
        <v>144</v>
      </c>
    </row>
    <row r="184" s="14" customFormat="1">
      <c r="A184" s="14"/>
      <c r="B184" s="241"/>
      <c r="C184" s="242"/>
      <c r="D184" s="221" t="s">
        <v>154</v>
      </c>
      <c r="E184" s="243" t="s">
        <v>32</v>
      </c>
      <c r="F184" s="244" t="s">
        <v>205</v>
      </c>
      <c r="G184" s="242"/>
      <c r="H184" s="245">
        <v>92.890000000000001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1" t="s">
        <v>154</v>
      </c>
      <c r="AU184" s="251" t="s">
        <v>87</v>
      </c>
      <c r="AV184" s="14" t="s">
        <v>152</v>
      </c>
      <c r="AW184" s="14" t="s">
        <v>39</v>
      </c>
      <c r="AX184" s="14" t="s">
        <v>85</v>
      </c>
      <c r="AY184" s="251" t="s">
        <v>144</v>
      </c>
    </row>
    <row r="185" s="2" customFormat="1" ht="44.25" customHeight="1">
      <c r="A185" s="40"/>
      <c r="B185" s="41"/>
      <c r="C185" s="206" t="s">
        <v>314</v>
      </c>
      <c r="D185" s="206" t="s">
        <v>147</v>
      </c>
      <c r="E185" s="207" t="s">
        <v>315</v>
      </c>
      <c r="F185" s="208" t="s">
        <v>316</v>
      </c>
      <c r="G185" s="209" t="s">
        <v>167</v>
      </c>
      <c r="H185" s="210">
        <v>79.120000000000005</v>
      </c>
      <c r="I185" s="211"/>
      <c r="J185" s="212">
        <f>ROUND(I185*H185,2)</f>
        <v>0</v>
      </c>
      <c r="K185" s="208" t="s">
        <v>151</v>
      </c>
      <c r="L185" s="46"/>
      <c r="M185" s="213" t="s">
        <v>32</v>
      </c>
      <c r="N185" s="214" t="s">
        <v>48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0.13100000000000001</v>
      </c>
      <c r="T185" s="216">
        <f>S185*H185</f>
        <v>10.36472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152</v>
      </c>
      <c r="AT185" s="217" t="s">
        <v>147</v>
      </c>
      <c r="AU185" s="217" t="s">
        <v>87</v>
      </c>
      <c r="AY185" s="18" t="s">
        <v>144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8" t="s">
        <v>85</v>
      </c>
      <c r="BK185" s="218">
        <f>ROUND(I185*H185,2)</f>
        <v>0</v>
      </c>
      <c r="BL185" s="18" t="s">
        <v>152</v>
      </c>
      <c r="BM185" s="217" t="s">
        <v>317</v>
      </c>
    </row>
    <row r="186" s="13" customFormat="1">
      <c r="A186" s="13"/>
      <c r="B186" s="219"/>
      <c r="C186" s="220"/>
      <c r="D186" s="221" t="s">
        <v>154</v>
      </c>
      <c r="E186" s="222" t="s">
        <v>32</v>
      </c>
      <c r="F186" s="223" t="s">
        <v>318</v>
      </c>
      <c r="G186" s="220"/>
      <c r="H186" s="224">
        <v>19.780000000000001</v>
      </c>
      <c r="I186" s="225"/>
      <c r="J186" s="220"/>
      <c r="K186" s="220"/>
      <c r="L186" s="226"/>
      <c r="M186" s="227"/>
      <c r="N186" s="228"/>
      <c r="O186" s="228"/>
      <c r="P186" s="228"/>
      <c r="Q186" s="228"/>
      <c r="R186" s="228"/>
      <c r="S186" s="228"/>
      <c r="T186" s="22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0" t="s">
        <v>154</v>
      </c>
      <c r="AU186" s="230" t="s">
        <v>87</v>
      </c>
      <c r="AV186" s="13" t="s">
        <v>87</v>
      </c>
      <c r="AW186" s="13" t="s">
        <v>39</v>
      </c>
      <c r="AX186" s="13" t="s">
        <v>77</v>
      </c>
      <c r="AY186" s="230" t="s">
        <v>144</v>
      </c>
    </row>
    <row r="187" s="13" customFormat="1">
      <c r="A187" s="13"/>
      <c r="B187" s="219"/>
      <c r="C187" s="220"/>
      <c r="D187" s="221" t="s">
        <v>154</v>
      </c>
      <c r="E187" s="222" t="s">
        <v>32</v>
      </c>
      <c r="F187" s="223" t="s">
        <v>319</v>
      </c>
      <c r="G187" s="220"/>
      <c r="H187" s="224">
        <v>59.340000000000003</v>
      </c>
      <c r="I187" s="225"/>
      <c r="J187" s="220"/>
      <c r="K187" s="220"/>
      <c r="L187" s="226"/>
      <c r="M187" s="227"/>
      <c r="N187" s="228"/>
      <c r="O187" s="228"/>
      <c r="P187" s="228"/>
      <c r="Q187" s="228"/>
      <c r="R187" s="228"/>
      <c r="S187" s="228"/>
      <c r="T187" s="22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0" t="s">
        <v>154</v>
      </c>
      <c r="AU187" s="230" t="s">
        <v>87</v>
      </c>
      <c r="AV187" s="13" t="s">
        <v>87</v>
      </c>
      <c r="AW187" s="13" t="s">
        <v>39</v>
      </c>
      <c r="AX187" s="13" t="s">
        <v>77</v>
      </c>
      <c r="AY187" s="230" t="s">
        <v>144</v>
      </c>
    </row>
    <row r="188" s="14" customFormat="1">
      <c r="A188" s="14"/>
      <c r="B188" s="241"/>
      <c r="C188" s="242"/>
      <c r="D188" s="221" t="s">
        <v>154</v>
      </c>
      <c r="E188" s="243" t="s">
        <v>32</v>
      </c>
      <c r="F188" s="244" t="s">
        <v>205</v>
      </c>
      <c r="G188" s="242"/>
      <c r="H188" s="245">
        <v>79.120000000000005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1" t="s">
        <v>154</v>
      </c>
      <c r="AU188" s="251" t="s">
        <v>87</v>
      </c>
      <c r="AV188" s="14" t="s">
        <v>152</v>
      </c>
      <c r="AW188" s="14" t="s">
        <v>39</v>
      </c>
      <c r="AX188" s="14" t="s">
        <v>85</v>
      </c>
      <c r="AY188" s="251" t="s">
        <v>144</v>
      </c>
    </row>
    <row r="189" s="2" customFormat="1">
      <c r="A189" s="40"/>
      <c r="B189" s="41"/>
      <c r="C189" s="206" t="s">
        <v>320</v>
      </c>
      <c r="D189" s="206" t="s">
        <v>147</v>
      </c>
      <c r="E189" s="207" t="s">
        <v>321</v>
      </c>
      <c r="F189" s="208" t="s">
        <v>322</v>
      </c>
      <c r="G189" s="209" t="s">
        <v>178</v>
      </c>
      <c r="H189" s="210">
        <v>3.3999999999999999</v>
      </c>
      <c r="I189" s="211"/>
      <c r="J189" s="212">
        <f>ROUND(I189*H189,2)</f>
        <v>0</v>
      </c>
      <c r="K189" s="208" t="s">
        <v>151</v>
      </c>
      <c r="L189" s="46"/>
      <c r="M189" s="213" t="s">
        <v>32</v>
      </c>
      <c r="N189" s="214" t="s">
        <v>48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0.37</v>
      </c>
      <c r="T189" s="216">
        <f>S189*H189</f>
        <v>1.258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152</v>
      </c>
      <c r="AT189" s="217" t="s">
        <v>147</v>
      </c>
      <c r="AU189" s="217" t="s">
        <v>87</v>
      </c>
      <c r="AY189" s="18" t="s">
        <v>144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8" t="s">
        <v>85</v>
      </c>
      <c r="BK189" s="218">
        <f>ROUND(I189*H189,2)</f>
        <v>0</v>
      </c>
      <c r="BL189" s="18" t="s">
        <v>152</v>
      </c>
      <c r="BM189" s="217" t="s">
        <v>323</v>
      </c>
    </row>
    <row r="190" s="13" customFormat="1">
      <c r="A190" s="13"/>
      <c r="B190" s="219"/>
      <c r="C190" s="220"/>
      <c r="D190" s="221" t="s">
        <v>154</v>
      </c>
      <c r="E190" s="222" t="s">
        <v>32</v>
      </c>
      <c r="F190" s="223" t="s">
        <v>324</v>
      </c>
      <c r="G190" s="220"/>
      <c r="H190" s="224">
        <v>3.3999999999999999</v>
      </c>
      <c r="I190" s="225"/>
      <c r="J190" s="220"/>
      <c r="K190" s="220"/>
      <c r="L190" s="226"/>
      <c r="M190" s="227"/>
      <c r="N190" s="228"/>
      <c r="O190" s="228"/>
      <c r="P190" s="228"/>
      <c r="Q190" s="228"/>
      <c r="R190" s="228"/>
      <c r="S190" s="228"/>
      <c r="T190" s="22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0" t="s">
        <v>154</v>
      </c>
      <c r="AU190" s="230" t="s">
        <v>87</v>
      </c>
      <c r="AV190" s="13" t="s">
        <v>87</v>
      </c>
      <c r="AW190" s="13" t="s">
        <v>39</v>
      </c>
      <c r="AX190" s="13" t="s">
        <v>85</v>
      </c>
      <c r="AY190" s="230" t="s">
        <v>144</v>
      </c>
    </row>
    <row r="191" s="2" customFormat="1">
      <c r="A191" s="40"/>
      <c r="B191" s="41"/>
      <c r="C191" s="206" t="s">
        <v>325</v>
      </c>
      <c r="D191" s="206" t="s">
        <v>147</v>
      </c>
      <c r="E191" s="207" t="s">
        <v>326</v>
      </c>
      <c r="F191" s="208" t="s">
        <v>327</v>
      </c>
      <c r="G191" s="209" t="s">
        <v>167</v>
      </c>
      <c r="H191" s="210">
        <v>5.0999999999999996</v>
      </c>
      <c r="I191" s="211"/>
      <c r="J191" s="212">
        <f>ROUND(I191*H191,2)</f>
        <v>0</v>
      </c>
      <c r="K191" s="208" t="s">
        <v>151</v>
      </c>
      <c r="L191" s="46"/>
      <c r="M191" s="213" t="s">
        <v>32</v>
      </c>
      <c r="N191" s="214" t="s">
        <v>48</v>
      </c>
      <c r="O191" s="86"/>
      <c r="P191" s="215">
        <f>O191*H191</f>
        <v>0</v>
      </c>
      <c r="Q191" s="215">
        <v>0</v>
      </c>
      <c r="R191" s="215">
        <f>Q191*H191</f>
        <v>0</v>
      </c>
      <c r="S191" s="215">
        <v>0.27900000000000003</v>
      </c>
      <c r="T191" s="216">
        <f>S191*H191</f>
        <v>1.4229000000000001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152</v>
      </c>
      <c r="AT191" s="217" t="s">
        <v>147</v>
      </c>
      <c r="AU191" s="217" t="s">
        <v>87</v>
      </c>
      <c r="AY191" s="18" t="s">
        <v>144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8" t="s">
        <v>85</v>
      </c>
      <c r="BK191" s="218">
        <f>ROUND(I191*H191,2)</f>
        <v>0</v>
      </c>
      <c r="BL191" s="18" t="s">
        <v>152</v>
      </c>
      <c r="BM191" s="217" t="s">
        <v>328</v>
      </c>
    </row>
    <row r="192" s="13" customFormat="1">
      <c r="A192" s="13"/>
      <c r="B192" s="219"/>
      <c r="C192" s="220"/>
      <c r="D192" s="221" t="s">
        <v>154</v>
      </c>
      <c r="E192" s="222" t="s">
        <v>32</v>
      </c>
      <c r="F192" s="223" t="s">
        <v>329</v>
      </c>
      <c r="G192" s="220"/>
      <c r="H192" s="224">
        <v>5.0999999999999996</v>
      </c>
      <c r="I192" s="225"/>
      <c r="J192" s="220"/>
      <c r="K192" s="220"/>
      <c r="L192" s="226"/>
      <c r="M192" s="227"/>
      <c r="N192" s="228"/>
      <c r="O192" s="228"/>
      <c r="P192" s="228"/>
      <c r="Q192" s="228"/>
      <c r="R192" s="228"/>
      <c r="S192" s="228"/>
      <c r="T192" s="22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0" t="s">
        <v>154</v>
      </c>
      <c r="AU192" s="230" t="s">
        <v>87</v>
      </c>
      <c r="AV192" s="13" t="s">
        <v>87</v>
      </c>
      <c r="AW192" s="13" t="s">
        <v>39</v>
      </c>
      <c r="AX192" s="13" t="s">
        <v>85</v>
      </c>
      <c r="AY192" s="230" t="s">
        <v>144</v>
      </c>
    </row>
    <row r="193" s="2" customFormat="1">
      <c r="A193" s="40"/>
      <c r="B193" s="41"/>
      <c r="C193" s="206" t="s">
        <v>330</v>
      </c>
      <c r="D193" s="206" t="s">
        <v>147</v>
      </c>
      <c r="E193" s="207" t="s">
        <v>331</v>
      </c>
      <c r="F193" s="208" t="s">
        <v>332</v>
      </c>
      <c r="G193" s="209" t="s">
        <v>150</v>
      </c>
      <c r="H193" s="210">
        <v>0.76500000000000001</v>
      </c>
      <c r="I193" s="211"/>
      <c r="J193" s="212">
        <f>ROUND(I193*H193,2)</f>
        <v>0</v>
      </c>
      <c r="K193" s="208" t="s">
        <v>151</v>
      </c>
      <c r="L193" s="46"/>
      <c r="M193" s="213" t="s">
        <v>32</v>
      </c>
      <c r="N193" s="214" t="s">
        <v>48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1.6000000000000001</v>
      </c>
      <c r="T193" s="216">
        <f>S193*H193</f>
        <v>1.2240000000000002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152</v>
      </c>
      <c r="AT193" s="217" t="s">
        <v>147</v>
      </c>
      <c r="AU193" s="217" t="s">
        <v>87</v>
      </c>
      <c r="AY193" s="18" t="s">
        <v>144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8" t="s">
        <v>85</v>
      </c>
      <c r="BK193" s="218">
        <f>ROUND(I193*H193,2)</f>
        <v>0</v>
      </c>
      <c r="BL193" s="18" t="s">
        <v>152</v>
      </c>
      <c r="BM193" s="217" t="s">
        <v>333</v>
      </c>
    </row>
    <row r="194" s="13" customFormat="1">
      <c r="A194" s="13"/>
      <c r="B194" s="219"/>
      <c r="C194" s="220"/>
      <c r="D194" s="221" t="s">
        <v>154</v>
      </c>
      <c r="E194" s="222" t="s">
        <v>32</v>
      </c>
      <c r="F194" s="223" t="s">
        <v>334</v>
      </c>
      <c r="G194" s="220"/>
      <c r="H194" s="224">
        <v>0.76500000000000001</v>
      </c>
      <c r="I194" s="225"/>
      <c r="J194" s="220"/>
      <c r="K194" s="220"/>
      <c r="L194" s="226"/>
      <c r="M194" s="227"/>
      <c r="N194" s="228"/>
      <c r="O194" s="228"/>
      <c r="P194" s="228"/>
      <c r="Q194" s="228"/>
      <c r="R194" s="228"/>
      <c r="S194" s="228"/>
      <c r="T194" s="22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0" t="s">
        <v>154</v>
      </c>
      <c r="AU194" s="230" t="s">
        <v>87</v>
      </c>
      <c r="AV194" s="13" t="s">
        <v>87</v>
      </c>
      <c r="AW194" s="13" t="s">
        <v>39</v>
      </c>
      <c r="AX194" s="13" t="s">
        <v>85</v>
      </c>
      <c r="AY194" s="230" t="s">
        <v>144</v>
      </c>
    </row>
    <row r="195" s="2" customFormat="1" ht="21.75" customHeight="1">
      <c r="A195" s="40"/>
      <c r="B195" s="41"/>
      <c r="C195" s="206" t="s">
        <v>335</v>
      </c>
      <c r="D195" s="206" t="s">
        <v>147</v>
      </c>
      <c r="E195" s="207" t="s">
        <v>336</v>
      </c>
      <c r="F195" s="208" t="s">
        <v>337</v>
      </c>
      <c r="G195" s="209" t="s">
        <v>167</v>
      </c>
      <c r="H195" s="210">
        <v>54</v>
      </c>
      <c r="I195" s="211"/>
      <c r="J195" s="212">
        <f>ROUND(I195*H195,2)</f>
        <v>0</v>
      </c>
      <c r="K195" s="208" t="s">
        <v>151</v>
      </c>
      <c r="L195" s="46"/>
      <c r="M195" s="213" t="s">
        <v>32</v>
      </c>
      <c r="N195" s="214" t="s">
        <v>48</v>
      </c>
      <c r="O195" s="86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152</v>
      </c>
      <c r="AT195" s="217" t="s">
        <v>147</v>
      </c>
      <c r="AU195" s="217" t="s">
        <v>87</v>
      </c>
      <c r="AY195" s="18" t="s">
        <v>144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8" t="s">
        <v>85</v>
      </c>
      <c r="BK195" s="218">
        <f>ROUND(I195*H195,2)</f>
        <v>0</v>
      </c>
      <c r="BL195" s="18" t="s">
        <v>152</v>
      </c>
      <c r="BM195" s="217" t="s">
        <v>338</v>
      </c>
    </row>
    <row r="196" s="13" customFormat="1">
      <c r="A196" s="13"/>
      <c r="B196" s="219"/>
      <c r="C196" s="220"/>
      <c r="D196" s="221" t="s">
        <v>154</v>
      </c>
      <c r="E196" s="222" t="s">
        <v>32</v>
      </c>
      <c r="F196" s="223" t="s">
        <v>339</v>
      </c>
      <c r="G196" s="220"/>
      <c r="H196" s="224">
        <v>54</v>
      </c>
      <c r="I196" s="225"/>
      <c r="J196" s="220"/>
      <c r="K196" s="220"/>
      <c r="L196" s="226"/>
      <c r="M196" s="227"/>
      <c r="N196" s="228"/>
      <c r="O196" s="228"/>
      <c r="P196" s="228"/>
      <c r="Q196" s="228"/>
      <c r="R196" s="228"/>
      <c r="S196" s="228"/>
      <c r="T196" s="22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0" t="s">
        <v>154</v>
      </c>
      <c r="AU196" s="230" t="s">
        <v>87</v>
      </c>
      <c r="AV196" s="13" t="s">
        <v>87</v>
      </c>
      <c r="AW196" s="13" t="s">
        <v>39</v>
      </c>
      <c r="AX196" s="13" t="s">
        <v>85</v>
      </c>
      <c r="AY196" s="230" t="s">
        <v>144</v>
      </c>
    </row>
    <row r="197" s="2" customFormat="1" ht="44.25" customHeight="1">
      <c r="A197" s="40"/>
      <c r="B197" s="41"/>
      <c r="C197" s="206" t="s">
        <v>340</v>
      </c>
      <c r="D197" s="206" t="s">
        <v>147</v>
      </c>
      <c r="E197" s="207" t="s">
        <v>341</v>
      </c>
      <c r="F197" s="208" t="s">
        <v>342</v>
      </c>
      <c r="G197" s="209" t="s">
        <v>167</v>
      </c>
      <c r="H197" s="210">
        <v>5.0999999999999996</v>
      </c>
      <c r="I197" s="211"/>
      <c r="J197" s="212">
        <f>ROUND(I197*H197,2)</f>
        <v>0</v>
      </c>
      <c r="K197" s="208" t="s">
        <v>151</v>
      </c>
      <c r="L197" s="46"/>
      <c r="M197" s="213" t="s">
        <v>32</v>
      </c>
      <c r="N197" s="214" t="s">
        <v>48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0.035000000000000003</v>
      </c>
      <c r="T197" s="216">
        <f>S197*H197</f>
        <v>0.17849999999999999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152</v>
      </c>
      <c r="AT197" s="217" t="s">
        <v>147</v>
      </c>
      <c r="AU197" s="217" t="s">
        <v>87</v>
      </c>
      <c r="AY197" s="18" t="s">
        <v>144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8" t="s">
        <v>85</v>
      </c>
      <c r="BK197" s="218">
        <f>ROUND(I197*H197,2)</f>
        <v>0</v>
      </c>
      <c r="BL197" s="18" t="s">
        <v>152</v>
      </c>
      <c r="BM197" s="217" t="s">
        <v>343</v>
      </c>
    </row>
    <row r="198" s="13" customFormat="1">
      <c r="A198" s="13"/>
      <c r="B198" s="219"/>
      <c r="C198" s="220"/>
      <c r="D198" s="221" t="s">
        <v>154</v>
      </c>
      <c r="E198" s="222" t="s">
        <v>32</v>
      </c>
      <c r="F198" s="223" t="s">
        <v>329</v>
      </c>
      <c r="G198" s="220"/>
      <c r="H198" s="224">
        <v>5.0999999999999996</v>
      </c>
      <c r="I198" s="225"/>
      <c r="J198" s="220"/>
      <c r="K198" s="220"/>
      <c r="L198" s="226"/>
      <c r="M198" s="227"/>
      <c r="N198" s="228"/>
      <c r="O198" s="228"/>
      <c r="P198" s="228"/>
      <c r="Q198" s="228"/>
      <c r="R198" s="228"/>
      <c r="S198" s="228"/>
      <c r="T198" s="22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0" t="s">
        <v>154</v>
      </c>
      <c r="AU198" s="230" t="s">
        <v>87</v>
      </c>
      <c r="AV198" s="13" t="s">
        <v>87</v>
      </c>
      <c r="AW198" s="13" t="s">
        <v>39</v>
      </c>
      <c r="AX198" s="13" t="s">
        <v>85</v>
      </c>
      <c r="AY198" s="230" t="s">
        <v>144</v>
      </c>
    </row>
    <row r="199" s="2" customFormat="1">
      <c r="A199" s="40"/>
      <c r="B199" s="41"/>
      <c r="C199" s="206" t="s">
        <v>344</v>
      </c>
      <c r="D199" s="206" t="s">
        <v>147</v>
      </c>
      <c r="E199" s="207" t="s">
        <v>345</v>
      </c>
      <c r="F199" s="208" t="s">
        <v>346</v>
      </c>
      <c r="G199" s="209" t="s">
        <v>167</v>
      </c>
      <c r="H199" s="210">
        <v>119.2</v>
      </c>
      <c r="I199" s="211"/>
      <c r="J199" s="212">
        <f>ROUND(I199*H199,2)</f>
        <v>0</v>
      </c>
      <c r="K199" s="208" t="s">
        <v>151</v>
      </c>
      <c r="L199" s="46"/>
      <c r="M199" s="213" t="s">
        <v>32</v>
      </c>
      <c r="N199" s="214" t="s">
        <v>48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0.055</v>
      </c>
      <c r="T199" s="216">
        <f>S199*H199</f>
        <v>6.556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152</v>
      </c>
      <c r="AT199" s="217" t="s">
        <v>147</v>
      </c>
      <c r="AU199" s="217" t="s">
        <v>87</v>
      </c>
      <c r="AY199" s="18" t="s">
        <v>144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8" t="s">
        <v>85</v>
      </c>
      <c r="BK199" s="218">
        <f>ROUND(I199*H199,2)</f>
        <v>0</v>
      </c>
      <c r="BL199" s="18" t="s">
        <v>152</v>
      </c>
      <c r="BM199" s="217" t="s">
        <v>347</v>
      </c>
    </row>
    <row r="200" s="15" customFormat="1">
      <c r="A200" s="15"/>
      <c r="B200" s="256"/>
      <c r="C200" s="257"/>
      <c r="D200" s="221" t="s">
        <v>154</v>
      </c>
      <c r="E200" s="258" t="s">
        <v>32</v>
      </c>
      <c r="F200" s="259" t="s">
        <v>348</v>
      </c>
      <c r="G200" s="257"/>
      <c r="H200" s="258" t="s">
        <v>32</v>
      </c>
      <c r="I200" s="260"/>
      <c r="J200" s="257"/>
      <c r="K200" s="257"/>
      <c r="L200" s="261"/>
      <c r="M200" s="262"/>
      <c r="N200" s="263"/>
      <c r="O200" s="263"/>
      <c r="P200" s="263"/>
      <c r="Q200" s="263"/>
      <c r="R200" s="263"/>
      <c r="S200" s="263"/>
      <c r="T200" s="264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5" t="s">
        <v>154</v>
      </c>
      <c r="AU200" s="265" t="s">
        <v>87</v>
      </c>
      <c r="AV200" s="15" t="s">
        <v>85</v>
      </c>
      <c r="AW200" s="15" t="s">
        <v>39</v>
      </c>
      <c r="AX200" s="15" t="s">
        <v>77</v>
      </c>
      <c r="AY200" s="265" t="s">
        <v>144</v>
      </c>
    </row>
    <row r="201" s="13" customFormat="1">
      <c r="A201" s="13"/>
      <c r="B201" s="219"/>
      <c r="C201" s="220"/>
      <c r="D201" s="221" t="s">
        <v>154</v>
      </c>
      <c r="E201" s="222" t="s">
        <v>32</v>
      </c>
      <c r="F201" s="223" t="s">
        <v>349</v>
      </c>
      <c r="G201" s="220"/>
      <c r="H201" s="224">
        <v>29.800000000000001</v>
      </c>
      <c r="I201" s="225"/>
      <c r="J201" s="220"/>
      <c r="K201" s="220"/>
      <c r="L201" s="226"/>
      <c r="M201" s="227"/>
      <c r="N201" s="228"/>
      <c r="O201" s="228"/>
      <c r="P201" s="228"/>
      <c r="Q201" s="228"/>
      <c r="R201" s="228"/>
      <c r="S201" s="228"/>
      <c r="T201" s="22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0" t="s">
        <v>154</v>
      </c>
      <c r="AU201" s="230" t="s">
        <v>87</v>
      </c>
      <c r="AV201" s="13" t="s">
        <v>87</v>
      </c>
      <c r="AW201" s="13" t="s">
        <v>39</v>
      </c>
      <c r="AX201" s="13" t="s">
        <v>77</v>
      </c>
      <c r="AY201" s="230" t="s">
        <v>144</v>
      </c>
    </row>
    <row r="202" s="13" customFormat="1">
      <c r="A202" s="13"/>
      <c r="B202" s="219"/>
      <c r="C202" s="220"/>
      <c r="D202" s="221" t="s">
        <v>154</v>
      </c>
      <c r="E202" s="222" t="s">
        <v>32</v>
      </c>
      <c r="F202" s="223" t="s">
        <v>350</v>
      </c>
      <c r="G202" s="220"/>
      <c r="H202" s="224">
        <v>89.400000000000006</v>
      </c>
      <c r="I202" s="225"/>
      <c r="J202" s="220"/>
      <c r="K202" s="220"/>
      <c r="L202" s="226"/>
      <c r="M202" s="227"/>
      <c r="N202" s="228"/>
      <c r="O202" s="228"/>
      <c r="P202" s="228"/>
      <c r="Q202" s="228"/>
      <c r="R202" s="228"/>
      <c r="S202" s="228"/>
      <c r="T202" s="22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0" t="s">
        <v>154</v>
      </c>
      <c r="AU202" s="230" t="s">
        <v>87</v>
      </c>
      <c r="AV202" s="13" t="s">
        <v>87</v>
      </c>
      <c r="AW202" s="13" t="s">
        <v>39</v>
      </c>
      <c r="AX202" s="13" t="s">
        <v>77</v>
      </c>
      <c r="AY202" s="230" t="s">
        <v>144</v>
      </c>
    </row>
    <row r="203" s="14" customFormat="1">
      <c r="A203" s="14"/>
      <c r="B203" s="241"/>
      <c r="C203" s="242"/>
      <c r="D203" s="221" t="s">
        <v>154</v>
      </c>
      <c r="E203" s="243" t="s">
        <v>32</v>
      </c>
      <c r="F203" s="244" t="s">
        <v>205</v>
      </c>
      <c r="G203" s="242"/>
      <c r="H203" s="245">
        <v>119.2</v>
      </c>
      <c r="I203" s="246"/>
      <c r="J203" s="242"/>
      <c r="K203" s="242"/>
      <c r="L203" s="247"/>
      <c r="M203" s="248"/>
      <c r="N203" s="249"/>
      <c r="O203" s="249"/>
      <c r="P203" s="249"/>
      <c r="Q203" s="249"/>
      <c r="R203" s="249"/>
      <c r="S203" s="249"/>
      <c r="T203" s="25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1" t="s">
        <v>154</v>
      </c>
      <c r="AU203" s="251" t="s">
        <v>87</v>
      </c>
      <c r="AV203" s="14" t="s">
        <v>152</v>
      </c>
      <c r="AW203" s="14" t="s">
        <v>39</v>
      </c>
      <c r="AX203" s="14" t="s">
        <v>85</v>
      </c>
      <c r="AY203" s="251" t="s">
        <v>144</v>
      </c>
    </row>
    <row r="204" s="2" customFormat="1" ht="55.5" customHeight="1">
      <c r="A204" s="40"/>
      <c r="B204" s="41"/>
      <c r="C204" s="206" t="s">
        <v>351</v>
      </c>
      <c r="D204" s="206" t="s">
        <v>147</v>
      </c>
      <c r="E204" s="207" t="s">
        <v>352</v>
      </c>
      <c r="F204" s="208" t="s">
        <v>353</v>
      </c>
      <c r="G204" s="209" t="s">
        <v>167</v>
      </c>
      <c r="H204" s="210">
        <v>14.960000000000001</v>
      </c>
      <c r="I204" s="211"/>
      <c r="J204" s="212">
        <f>ROUND(I204*H204,2)</f>
        <v>0</v>
      </c>
      <c r="K204" s="208" t="s">
        <v>151</v>
      </c>
      <c r="L204" s="46"/>
      <c r="M204" s="213" t="s">
        <v>32</v>
      </c>
      <c r="N204" s="214" t="s">
        <v>48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0.27500000000000002</v>
      </c>
      <c r="T204" s="216">
        <f>S204*H204</f>
        <v>4.1140000000000008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152</v>
      </c>
      <c r="AT204" s="217" t="s">
        <v>147</v>
      </c>
      <c r="AU204" s="217" t="s">
        <v>87</v>
      </c>
      <c r="AY204" s="18" t="s">
        <v>144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8" t="s">
        <v>85</v>
      </c>
      <c r="BK204" s="218">
        <f>ROUND(I204*H204,2)</f>
        <v>0</v>
      </c>
      <c r="BL204" s="18" t="s">
        <v>152</v>
      </c>
      <c r="BM204" s="217" t="s">
        <v>354</v>
      </c>
    </row>
    <row r="205" s="13" customFormat="1">
      <c r="A205" s="13"/>
      <c r="B205" s="219"/>
      <c r="C205" s="220"/>
      <c r="D205" s="221" t="s">
        <v>154</v>
      </c>
      <c r="E205" s="222" t="s">
        <v>32</v>
      </c>
      <c r="F205" s="223" t="s">
        <v>355</v>
      </c>
      <c r="G205" s="220"/>
      <c r="H205" s="224">
        <v>3.7400000000000002</v>
      </c>
      <c r="I205" s="225"/>
      <c r="J205" s="220"/>
      <c r="K205" s="220"/>
      <c r="L205" s="226"/>
      <c r="M205" s="227"/>
      <c r="N205" s="228"/>
      <c r="O205" s="228"/>
      <c r="P205" s="228"/>
      <c r="Q205" s="228"/>
      <c r="R205" s="228"/>
      <c r="S205" s="228"/>
      <c r="T205" s="22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0" t="s">
        <v>154</v>
      </c>
      <c r="AU205" s="230" t="s">
        <v>87</v>
      </c>
      <c r="AV205" s="13" t="s">
        <v>87</v>
      </c>
      <c r="AW205" s="13" t="s">
        <v>39</v>
      </c>
      <c r="AX205" s="13" t="s">
        <v>77</v>
      </c>
      <c r="AY205" s="230" t="s">
        <v>144</v>
      </c>
    </row>
    <row r="206" s="13" customFormat="1">
      <c r="A206" s="13"/>
      <c r="B206" s="219"/>
      <c r="C206" s="220"/>
      <c r="D206" s="221" t="s">
        <v>154</v>
      </c>
      <c r="E206" s="222" t="s">
        <v>32</v>
      </c>
      <c r="F206" s="223" t="s">
        <v>356</v>
      </c>
      <c r="G206" s="220"/>
      <c r="H206" s="224">
        <v>11.220000000000001</v>
      </c>
      <c r="I206" s="225"/>
      <c r="J206" s="220"/>
      <c r="K206" s="220"/>
      <c r="L206" s="226"/>
      <c r="M206" s="227"/>
      <c r="N206" s="228"/>
      <c r="O206" s="228"/>
      <c r="P206" s="228"/>
      <c r="Q206" s="228"/>
      <c r="R206" s="228"/>
      <c r="S206" s="228"/>
      <c r="T206" s="22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0" t="s">
        <v>154</v>
      </c>
      <c r="AU206" s="230" t="s">
        <v>87</v>
      </c>
      <c r="AV206" s="13" t="s">
        <v>87</v>
      </c>
      <c r="AW206" s="13" t="s">
        <v>39</v>
      </c>
      <c r="AX206" s="13" t="s">
        <v>77</v>
      </c>
      <c r="AY206" s="230" t="s">
        <v>144</v>
      </c>
    </row>
    <row r="207" s="14" customFormat="1">
      <c r="A207" s="14"/>
      <c r="B207" s="241"/>
      <c r="C207" s="242"/>
      <c r="D207" s="221" t="s">
        <v>154</v>
      </c>
      <c r="E207" s="243" t="s">
        <v>32</v>
      </c>
      <c r="F207" s="244" t="s">
        <v>205</v>
      </c>
      <c r="G207" s="242"/>
      <c r="H207" s="245">
        <v>14.960000000000001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1" t="s">
        <v>154</v>
      </c>
      <c r="AU207" s="251" t="s">
        <v>87</v>
      </c>
      <c r="AV207" s="14" t="s">
        <v>152</v>
      </c>
      <c r="AW207" s="14" t="s">
        <v>39</v>
      </c>
      <c r="AX207" s="14" t="s">
        <v>85</v>
      </c>
      <c r="AY207" s="251" t="s">
        <v>144</v>
      </c>
    </row>
    <row r="208" s="2" customFormat="1">
      <c r="A208" s="40"/>
      <c r="B208" s="41"/>
      <c r="C208" s="206" t="s">
        <v>357</v>
      </c>
      <c r="D208" s="206" t="s">
        <v>147</v>
      </c>
      <c r="E208" s="207" t="s">
        <v>358</v>
      </c>
      <c r="F208" s="208" t="s">
        <v>359</v>
      </c>
      <c r="G208" s="209" t="s">
        <v>167</v>
      </c>
      <c r="H208" s="210">
        <v>2.7029999999999998</v>
      </c>
      <c r="I208" s="211"/>
      <c r="J208" s="212">
        <f>ROUND(I208*H208,2)</f>
        <v>0</v>
      </c>
      <c r="K208" s="208" t="s">
        <v>151</v>
      </c>
      <c r="L208" s="46"/>
      <c r="M208" s="213" t="s">
        <v>32</v>
      </c>
      <c r="N208" s="214" t="s">
        <v>48</v>
      </c>
      <c r="O208" s="86"/>
      <c r="P208" s="215">
        <f>O208*H208</f>
        <v>0</v>
      </c>
      <c r="Q208" s="215">
        <v>0</v>
      </c>
      <c r="R208" s="215">
        <f>Q208*H208</f>
        <v>0</v>
      </c>
      <c r="S208" s="215">
        <v>0.067000000000000004</v>
      </c>
      <c r="T208" s="216">
        <f>S208*H208</f>
        <v>0.18110100000000001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152</v>
      </c>
      <c r="AT208" s="217" t="s">
        <v>147</v>
      </c>
      <c r="AU208" s="217" t="s">
        <v>87</v>
      </c>
      <c r="AY208" s="18" t="s">
        <v>144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8" t="s">
        <v>85</v>
      </c>
      <c r="BK208" s="218">
        <f>ROUND(I208*H208,2)</f>
        <v>0</v>
      </c>
      <c r="BL208" s="18" t="s">
        <v>152</v>
      </c>
      <c r="BM208" s="217" t="s">
        <v>360</v>
      </c>
    </row>
    <row r="209" s="13" customFormat="1">
      <c r="A209" s="13"/>
      <c r="B209" s="219"/>
      <c r="C209" s="220"/>
      <c r="D209" s="221" t="s">
        <v>154</v>
      </c>
      <c r="E209" s="222" t="s">
        <v>32</v>
      </c>
      <c r="F209" s="223" t="s">
        <v>361</v>
      </c>
      <c r="G209" s="220"/>
      <c r="H209" s="224">
        <v>2.7029999999999998</v>
      </c>
      <c r="I209" s="225"/>
      <c r="J209" s="220"/>
      <c r="K209" s="220"/>
      <c r="L209" s="226"/>
      <c r="M209" s="227"/>
      <c r="N209" s="228"/>
      <c r="O209" s="228"/>
      <c r="P209" s="228"/>
      <c r="Q209" s="228"/>
      <c r="R209" s="228"/>
      <c r="S209" s="228"/>
      <c r="T209" s="22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0" t="s">
        <v>154</v>
      </c>
      <c r="AU209" s="230" t="s">
        <v>87</v>
      </c>
      <c r="AV209" s="13" t="s">
        <v>87</v>
      </c>
      <c r="AW209" s="13" t="s">
        <v>39</v>
      </c>
      <c r="AX209" s="13" t="s">
        <v>85</v>
      </c>
      <c r="AY209" s="230" t="s">
        <v>144</v>
      </c>
    </row>
    <row r="210" s="2" customFormat="1" ht="44.25" customHeight="1">
      <c r="A210" s="40"/>
      <c r="B210" s="41"/>
      <c r="C210" s="206" t="s">
        <v>362</v>
      </c>
      <c r="D210" s="206" t="s">
        <v>147</v>
      </c>
      <c r="E210" s="207" t="s">
        <v>363</v>
      </c>
      <c r="F210" s="208" t="s">
        <v>364</v>
      </c>
      <c r="G210" s="209" t="s">
        <v>167</v>
      </c>
      <c r="H210" s="210">
        <v>5.0999999999999996</v>
      </c>
      <c r="I210" s="211"/>
      <c r="J210" s="212">
        <f>ROUND(I210*H210,2)</f>
        <v>0</v>
      </c>
      <c r="K210" s="208" t="s">
        <v>151</v>
      </c>
      <c r="L210" s="46"/>
      <c r="M210" s="213" t="s">
        <v>32</v>
      </c>
      <c r="N210" s="214" t="s">
        <v>48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0.0040000000000000001</v>
      </c>
      <c r="T210" s="216">
        <f>S210*H210</f>
        <v>0.020399999999999998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152</v>
      </c>
      <c r="AT210" s="217" t="s">
        <v>147</v>
      </c>
      <c r="AU210" s="217" t="s">
        <v>87</v>
      </c>
      <c r="AY210" s="18" t="s">
        <v>144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8" t="s">
        <v>85</v>
      </c>
      <c r="BK210" s="218">
        <f>ROUND(I210*H210,2)</f>
        <v>0</v>
      </c>
      <c r="BL210" s="18" t="s">
        <v>152</v>
      </c>
      <c r="BM210" s="217" t="s">
        <v>365</v>
      </c>
    </row>
    <row r="211" s="13" customFormat="1">
      <c r="A211" s="13"/>
      <c r="B211" s="219"/>
      <c r="C211" s="220"/>
      <c r="D211" s="221" t="s">
        <v>154</v>
      </c>
      <c r="E211" s="222" t="s">
        <v>32</v>
      </c>
      <c r="F211" s="223" t="s">
        <v>366</v>
      </c>
      <c r="G211" s="220"/>
      <c r="H211" s="224">
        <v>5.0999999999999996</v>
      </c>
      <c r="I211" s="225"/>
      <c r="J211" s="220"/>
      <c r="K211" s="220"/>
      <c r="L211" s="226"/>
      <c r="M211" s="227"/>
      <c r="N211" s="228"/>
      <c r="O211" s="228"/>
      <c r="P211" s="228"/>
      <c r="Q211" s="228"/>
      <c r="R211" s="228"/>
      <c r="S211" s="228"/>
      <c r="T211" s="22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0" t="s">
        <v>154</v>
      </c>
      <c r="AU211" s="230" t="s">
        <v>87</v>
      </c>
      <c r="AV211" s="13" t="s">
        <v>87</v>
      </c>
      <c r="AW211" s="13" t="s">
        <v>39</v>
      </c>
      <c r="AX211" s="13" t="s">
        <v>85</v>
      </c>
      <c r="AY211" s="230" t="s">
        <v>144</v>
      </c>
    </row>
    <row r="212" s="2" customFormat="1">
      <c r="A212" s="40"/>
      <c r="B212" s="41"/>
      <c r="C212" s="206" t="s">
        <v>367</v>
      </c>
      <c r="D212" s="206" t="s">
        <v>147</v>
      </c>
      <c r="E212" s="207" t="s">
        <v>368</v>
      </c>
      <c r="F212" s="208" t="s">
        <v>369</v>
      </c>
      <c r="G212" s="209" t="s">
        <v>167</v>
      </c>
      <c r="H212" s="210">
        <v>12</v>
      </c>
      <c r="I212" s="211"/>
      <c r="J212" s="212">
        <f>ROUND(I212*H212,2)</f>
        <v>0</v>
      </c>
      <c r="K212" s="208" t="s">
        <v>151</v>
      </c>
      <c r="L212" s="46"/>
      <c r="M212" s="213" t="s">
        <v>32</v>
      </c>
      <c r="N212" s="214" t="s">
        <v>48</v>
      </c>
      <c r="O212" s="86"/>
      <c r="P212" s="215">
        <f>O212*H212</f>
        <v>0</v>
      </c>
      <c r="Q212" s="215">
        <v>0</v>
      </c>
      <c r="R212" s="215">
        <f>Q212*H212</f>
        <v>0</v>
      </c>
      <c r="S212" s="215">
        <v>0.075999999999999998</v>
      </c>
      <c r="T212" s="216">
        <f>S212*H212</f>
        <v>0.91199999999999992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152</v>
      </c>
      <c r="AT212" s="217" t="s">
        <v>147</v>
      </c>
      <c r="AU212" s="217" t="s">
        <v>87</v>
      </c>
      <c r="AY212" s="18" t="s">
        <v>144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8" t="s">
        <v>85</v>
      </c>
      <c r="BK212" s="218">
        <f>ROUND(I212*H212,2)</f>
        <v>0</v>
      </c>
      <c r="BL212" s="18" t="s">
        <v>152</v>
      </c>
      <c r="BM212" s="217" t="s">
        <v>370</v>
      </c>
    </row>
    <row r="213" s="13" customFormat="1">
      <c r="A213" s="13"/>
      <c r="B213" s="219"/>
      <c r="C213" s="220"/>
      <c r="D213" s="221" t="s">
        <v>154</v>
      </c>
      <c r="E213" s="222" t="s">
        <v>32</v>
      </c>
      <c r="F213" s="223" t="s">
        <v>371</v>
      </c>
      <c r="G213" s="220"/>
      <c r="H213" s="224">
        <v>3</v>
      </c>
      <c r="I213" s="225"/>
      <c r="J213" s="220"/>
      <c r="K213" s="220"/>
      <c r="L213" s="226"/>
      <c r="M213" s="227"/>
      <c r="N213" s="228"/>
      <c r="O213" s="228"/>
      <c r="P213" s="228"/>
      <c r="Q213" s="228"/>
      <c r="R213" s="228"/>
      <c r="S213" s="228"/>
      <c r="T213" s="22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0" t="s">
        <v>154</v>
      </c>
      <c r="AU213" s="230" t="s">
        <v>87</v>
      </c>
      <c r="AV213" s="13" t="s">
        <v>87</v>
      </c>
      <c r="AW213" s="13" t="s">
        <v>39</v>
      </c>
      <c r="AX213" s="13" t="s">
        <v>77</v>
      </c>
      <c r="AY213" s="230" t="s">
        <v>144</v>
      </c>
    </row>
    <row r="214" s="13" customFormat="1">
      <c r="A214" s="13"/>
      <c r="B214" s="219"/>
      <c r="C214" s="220"/>
      <c r="D214" s="221" t="s">
        <v>154</v>
      </c>
      <c r="E214" s="222" t="s">
        <v>32</v>
      </c>
      <c r="F214" s="223" t="s">
        <v>372</v>
      </c>
      <c r="G214" s="220"/>
      <c r="H214" s="224">
        <v>9</v>
      </c>
      <c r="I214" s="225"/>
      <c r="J214" s="220"/>
      <c r="K214" s="220"/>
      <c r="L214" s="226"/>
      <c r="M214" s="227"/>
      <c r="N214" s="228"/>
      <c r="O214" s="228"/>
      <c r="P214" s="228"/>
      <c r="Q214" s="228"/>
      <c r="R214" s="228"/>
      <c r="S214" s="228"/>
      <c r="T214" s="22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0" t="s">
        <v>154</v>
      </c>
      <c r="AU214" s="230" t="s">
        <v>87</v>
      </c>
      <c r="AV214" s="13" t="s">
        <v>87</v>
      </c>
      <c r="AW214" s="13" t="s">
        <v>39</v>
      </c>
      <c r="AX214" s="13" t="s">
        <v>77</v>
      </c>
      <c r="AY214" s="230" t="s">
        <v>144</v>
      </c>
    </row>
    <row r="215" s="14" customFormat="1">
      <c r="A215" s="14"/>
      <c r="B215" s="241"/>
      <c r="C215" s="242"/>
      <c r="D215" s="221" t="s">
        <v>154</v>
      </c>
      <c r="E215" s="243" t="s">
        <v>32</v>
      </c>
      <c r="F215" s="244" t="s">
        <v>205</v>
      </c>
      <c r="G215" s="242"/>
      <c r="H215" s="245">
        <v>12</v>
      </c>
      <c r="I215" s="246"/>
      <c r="J215" s="242"/>
      <c r="K215" s="242"/>
      <c r="L215" s="247"/>
      <c r="M215" s="248"/>
      <c r="N215" s="249"/>
      <c r="O215" s="249"/>
      <c r="P215" s="249"/>
      <c r="Q215" s="249"/>
      <c r="R215" s="249"/>
      <c r="S215" s="249"/>
      <c r="T215" s="25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1" t="s">
        <v>154</v>
      </c>
      <c r="AU215" s="251" t="s">
        <v>87</v>
      </c>
      <c r="AV215" s="14" t="s">
        <v>152</v>
      </c>
      <c r="AW215" s="14" t="s">
        <v>39</v>
      </c>
      <c r="AX215" s="14" t="s">
        <v>85</v>
      </c>
      <c r="AY215" s="251" t="s">
        <v>144</v>
      </c>
    </row>
    <row r="216" s="2" customFormat="1" ht="55.5" customHeight="1">
      <c r="A216" s="40"/>
      <c r="B216" s="41"/>
      <c r="C216" s="206" t="s">
        <v>373</v>
      </c>
      <c r="D216" s="206" t="s">
        <v>147</v>
      </c>
      <c r="E216" s="207" t="s">
        <v>374</v>
      </c>
      <c r="F216" s="208" t="s">
        <v>375</v>
      </c>
      <c r="G216" s="209" t="s">
        <v>167</v>
      </c>
      <c r="H216" s="210">
        <v>4.593</v>
      </c>
      <c r="I216" s="211"/>
      <c r="J216" s="212">
        <f>ROUND(I216*H216,2)</f>
        <v>0</v>
      </c>
      <c r="K216" s="208" t="s">
        <v>151</v>
      </c>
      <c r="L216" s="46"/>
      <c r="M216" s="213" t="s">
        <v>32</v>
      </c>
      <c r="N216" s="214" t="s">
        <v>48</v>
      </c>
      <c r="O216" s="86"/>
      <c r="P216" s="215">
        <f>O216*H216</f>
        <v>0</v>
      </c>
      <c r="Q216" s="215">
        <v>0</v>
      </c>
      <c r="R216" s="215">
        <f>Q216*H216</f>
        <v>0</v>
      </c>
      <c r="S216" s="215">
        <v>0.27000000000000002</v>
      </c>
      <c r="T216" s="216">
        <f>S216*H216</f>
        <v>1.2401100000000001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152</v>
      </c>
      <c r="AT216" s="217" t="s">
        <v>147</v>
      </c>
      <c r="AU216" s="217" t="s">
        <v>87</v>
      </c>
      <c r="AY216" s="18" t="s">
        <v>144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8" t="s">
        <v>85</v>
      </c>
      <c r="BK216" s="218">
        <f>ROUND(I216*H216,2)</f>
        <v>0</v>
      </c>
      <c r="BL216" s="18" t="s">
        <v>152</v>
      </c>
      <c r="BM216" s="217" t="s">
        <v>376</v>
      </c>
    </row>
    <row r="217" s="13" customFormat="1">
      <c r="A217" s="13"/>
      <c r="B217" s="219"/>
      <c r="C217" s="220"/>
      <c r="D217" s="221" t="s">
        <v>154</v>
      </c>
      <c r="E217" s="222" t="s">
        <v>32</v>
      </c>
      <c r="F217" s="223" t="s">
        <v>377</v>
      </c>
      <c r="G217" s="220"/>
      <c r="H217" s="224">
        <v>2.7029999999999998</v>
      </c>
      <c r="I217" s="225"/>
      <c r="J217" s="220"/>
      <c r="K217" s="220"/>
      <c r="L217" s="226"/>
      <c r="M217" s="227"/>
      <c r="N217" s="228"/>
      <c r="O217" s="228"/>
      <c r="P217" s="228"/>
      <c r="Q217" s="228"/>
      <c r="R217" s="228"/>
      <c r="S217" s="228"/>
      <c r="T217" s="22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0" t="s">
        <v>154</v>
      </c>
      <c r="AU217" s="230" t="s">
        <v>87</v>
      </c>
      <c r="AV217" s="13" t="s">
        <v>87</v>
      </c>
      <c r="AW217" s="13" t="s">
        <v>39</v>
      </c>
      <c r="AX217" s="13" t="s">
        <v>77</v>
      </c>
      <c r="AY217" s="230" t="s">
        <v>144</v>
      </c>
    </row>
    <row r="218" s="13" customFormat="1">
      <c r="A218" s="13"/>
      <c r="B218" s="219"/>
      <c r="C218" s="220"/>
      <c r="D218" s="221" t="s">
        <v>154</v>
      </c>
      <c r="E218" s="222" t="s">
        <v>32</v>
      </c>
      <c r="F218" s="223" t="s">
        <v>378</v>
      </c>
      <c r="G218" s="220"/>
      <c r="H218" s="224">
        <v>1.8899999999999999</v>
      </c>
      <c r="I218" s="225"/>
      <c r="J218" s="220"/>
      <c r="K218" s="220"/>
      <c r="L218" s="226"/>
      <c r="M218" s="227"/>
      <c r="N218" s="228"/>
      <c r="O218" s="228"/>
      <c r="P218" s="228"/>
      <c r="Q218" s="228"/>
      <c r="R218" s="228"/>
      <c r="S218" s="228"/>
      <c r="T218" s="22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0" t="s">
        <v>154</v>
      </c>
      <c r="AU218" s="230" t="s">
        <v>87</v>
      </c>
      <c r="AV218" s="13" t="s">
        <v>87</v>
      </c>
      <c r="AW218" s="13" t="s">
        <v>39</v>
      </c>
      <c r="AX218" s="13" t="s">
        <v>77</v>
      </c>
      <c r="AY218" s="230" t="s">
        <v>144</v>
      </c>
    </row>
    <row r="219" s="14" customFormat="1">
      <c r="A219" s="14"/>
      <c r="B219" s="241"/>
      <c r="C219" s="242"/>
      <c r="D219" s="221" t="s">
        <v>154</v>
      </c>
      <c r="E219" s="243" t="s">
        <v>32</v>
      </c>
      <c r="F219" s="244" t="s">
        <v>205</v>
      </c>
      <c r="G219" s="242"/>
      <c r="H219" s="245">
        <v>4.593</v>
      </c>
      <c r="I219" s="246"/>
      <c r="J219" s="242"/>
      <c r="K219" s="242"/>
      <c r="L219" s="247"/>
      <c r="M219" s="248"/>
      <c r="N219" s="249"/>
      <c r="O219" s="249"/>
      <c r="P219" s="249"/>
      <c r="Q219" s="249"/>
      <c r="R219" s="249"/>
      <c r="S219" s="249"/>
      <c r="T219" s="25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1" t="s">
        <v>154</v>
      </c>
      <c r="AU219" s="251" t="s">
        <v>87</v>
      </c>
      <c r="AV219" s="14" t="s">
        <v>152</v>
      </c>
      <c r="AW219" s="14" t="s">
        <v>39</v>
      </c>
      <c r="AX219" s="14" t="s">
        <v>85</v>
      </c>
      <c r="AY219" s="251" t="s">
        <v>144</v>
      </c>
    </row>
    <row r="220" s="2" customFormat="1">
      <c r="A220" s="40"/>
      <c r="B220" s="41"/>
      <c r="C220" s="206" t="s">
        <v>379</v>
      </c>
      <c r="D220" s="206" t="s">
        <v>147</v>
      </c>
      <c r="E220" s="207" t="s">
        <v>380</v>
      </c>
      <c r="F220" s="208" t="s">
        <v>381</v>
      </c>
      <c r="G220" s="209" t="s">
        <v>178</v>
      </c>
      <c r="H220" s="210">
        <v>3.3999999999999999</v>
      </c>
      <c r="I220" s="211"/>
      <c r="J220" s="212">
        <f>ROUND(I220*H220,2)</f>
        <v>0</v>
      </c>
      <c r="K220" s="208" t="s">
        <v>151</v>
      </c>
      <c r="L220" s="46"/>
      <c r="M220" s="213" t="s">
        <v>32</v>
      </c>
      <c r="N220" s="214" t="s">
        <v>48</v>
      </c>
      <c r="O220" s="86"/>
      <c r="P220" s="215">
        <f>O220*H220</f>
        <v>0</v>
      </c>
      <c r="Q220" s="215">
        <v>0</v>
      </c>
      <c r="R220" s="215">
        <f>Q220*H220</f>
        <v>0</v>
      </c>
      <c r="S220" s="215">
        <v>0.027</v>
      </c>
      <c r="T220" s="216">
        <f>S220*H220</f>
        <v>0.091799999999999993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152</v>
      </c>
      <c r="AT220" s="217" t="s">
        <v>147</v>
      </c>
      <c r="AU220" s="217" t="s">
        <v>87</v>
      </c>
      <c r="AY220" s="18" t="s">
        <v>144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8" t="s">
        <v>85</v>
      </c>
      <c r="BK220" s="218">
        <f>ROUND(I220*H220,2)</f>
        <v>0</v>
      </c>
      <c r="BL220" s="18" t="s">
        <v>152</v>
      </c>
      <c r="BM220" s="217" t="s">
        <v>382</v>
      </c>
    </row>
    <row r="221" s="13" customFormat="1">
      <c r="A221" s="13"/>
      <c r="B221" s="219"/>
      <c r="C221" s="220"/>
      <c r="D221" s="221" t="s">
        <v>154</v>
      </c>
      <c r="E221" s="222" t="s">
        <v>32</v>
      </c>
      <c r="F221" s="223" t="s">
        <v>383</v>
      </c>
      <c r="G221" s="220"/>
      <c r="H221" s="224">
        <v>3.3999999999999999</v>
      </c>
      <c r="I221" s="225"/>
      <c r="J221" s="220"/>
      <c r="K221" s="220"/>
      <c r="L221" s="226"/>
      <c r="M221" s="227"/>
      <c r="N221" s="228"/>
      <c r="O221" s="228"/>
      <c r="P221" s="228"/>
      <c r="Q221" s="228"/>
      <c r="R221" s="228"/>
      <c r="S221" s="228"/>
      <c r="T221" s="22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0" t="s">
        <v>154</v>
      </c>
      <c r="AU221" s="230" t="s">
        <v>87</v>
      </c>
      <c r="AV221" s="13" t="s">
        <v>87</v>
      </c>
      <c r="AW221" s="13" t="s">
        <v>39</v>
      </c>
      <c r="AX221" s="13" t="s">
        <v>85</v>
      </c>
      <c r="AY221" s="230" t="s">
        <v>144</v>
      </c>
    </row>
    <row r="222" s="2" customFormat="1">
      <c r="A222" s="40"/>
      <c r="B222" s="41"/>
      <c r="C222" s="206" t="s">
        <v>384</v>
      </c>
      <c r="D222" s="206" t="s">
        <v>147</v>
      </c>
      <c r="E222" s="207" t="s">
        <v>385</v>
      </c>
      <c r="F222" s="208" t="s">
        <v>386</v>
      </c>
      <c r="G222" s="209" t="s">
        <v>178</v>
      </c>
      <c r="H222" s="210">
        <v>5.5999999999999996</v>
      </c>
      <c r="I222" s="211"/>
      <c r="J222" s="212">
        <f>ROUND(I222*H222,2)</f>
        <v>0</v>
      </c>
      <c r="K222" s="208" t="s">
        <v>151</v>
      </c>
      <c r="L222" s="46"/>
      <c r="M222" s="213" t="s">
        <v>32</v>
      </c>
      <c r="N222" s="214" t="s">
        <v>48</v>
      </c>
      <c r="O222" s="86"/>
      <c r="P222" s="215">
        <f>O222*H222</f>
        <v>0</v>
      </c>
      <c r="Q222" s="215">
        <v>0</v>
      </c>
      <c r="R222" s="215">
        <f>Q222*H222</f>
        <v>0</v>
      </c>
      <c r="S222" s="215">
        <v>0.01</v>
      </c>
      <c r="T222" s="216">
        <f>S222*H222</f>
        <v>0.055999999999999994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152</v>
      </c>
      <c r="AT222" s="217" t="s">
        <v>147</v>
      </c>
      <c r="AU222" s="217" t="s">
        <v>87</v>
      </c>
      <c r="AY222" s="18" t="s">
        <v>144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8" t="s">
        <v>85</v>
      </c>
      <c r="BK222" s="218">
        <f>ROUND(I222*H222,2)</f>
        <v>0</v>
      </c>
      <c r="BL222" s="18" t="s">
        <v>152</v>
      </c>
      <c r="BM222" s="217" t="s">
        <v>387</v>
      </c>
    </row>
    <row r="223" s="13" customFormat="1">
      <c r="A223" s="13"/>
      <c r="B223" s="219"/>
      <c r="C223" s="220"/>
      <c r="D223" s="221" t="s">
        <v>154</v>
      </c>
      <c r="E223" s="222" t="s">
        <v>32</v>
      </c>
      <c r="F223" s="223" t="s">
        <v>388</v>
      </c>
      <c r="G223" s="220"/>
      <c r="H223" s="224">
        <v>5.5999999999999996</v>
      </c>
      <c r="I223" s="225"/>
      <c r="J223" s="220"/>
      <c r="K223" s="220"/>
      <c r="L223" s="226"/>
      <c r="M223" s="227"/>
      <c r="N223" s="228"/>
      <c r="O223" s="228"/>
      <c r="P223" s="228"/>
      <c r="Q223" s="228"/>
      <c r="R223" s="228"/>
      <c r="S223" s="228"/>
      <c r="T223" s="22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0" t="s">
        <v>154</v>
      </c>
      <c r="AU223" s="230" t="s">
        <v>87</v>
      </c>
      <c r="AV223" s="13" t="s">
        <v>87</v>
      </c>
      <c r="AW223" s="13" t="s">
        <v>39</v>
      </c>
      <c r="AX223" s="13" t="s">
        <v>85</v>
      </c>
      <c r="AY223" s="230" t="s">
        <v>144</v>
      </c>
    </row>
    <row r="224" s="2" customFormat="1">
      <c r="A224" s="40"/>
      <c r="B224" s="41"/>
      <c r="C224" s="206" t="s">
        <v>389</v>
      </c>
      <c r="D224" s="206" t="s">
        <v>147</v>
      </c>
      <c r="E224" s="207" t="s">
        <v>390</v>
      </c>
      <c r="F224" s="208" t="s">
        <v>391</v>
      </c>
      <c r="G224" s="209" t="s">
        <v>178</v>
      </c>
      <c r="H224" s="210">
        <v>3</v>
      </c>
      <c r="I224" s="211"/>
      <c r="J224" s="212">
        <f>ROUND(I224*H224,2)</f>
        <v>0</v>
      </c>
      <c r="K224" s="208" t="s">
        <v>151</v>
      </c>
      <c r="L224" s="46"/>
      <c r="M224" s="213" t="s">
        <v>32</v>
      </c>
      <c r="N224" s="214" t="s">
        <v>48</v>
      </c>
      <c r="O224" s="86"/>
      <c r="P224" s="215">
        <f>O224*H224</f>
        <v>0</v>
      </c>
      <c r="Q224" s="215">
        <v>0</v>
      </c>
      <c r="R224" s="215">
        <f>Q224*H224</f>
        <v>0</v>
      </c>
      <c r="S224" s="215">
        <v>0.021999999999999999</v>
      </c>
      <c r="T224" s="216">
        <f>S224*H224</f>
        <v>0.066000000000000003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152</v>
      </c>
      <c r="AT224" s="217" t="s">
        <v>147</v>
      </c>
      <c r="AU224" s="217" t="s">
        <v>87</v>
      </c>
      <c r="AY224" s="18" t="s">
        <v>144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8" t="s">
        <v>85</v>
      </c>
      <c r="BK224" s="218">
        <f>ROUND(I224*H224,2)</f>
        <v>0</v>
      </c>
      <c r="BL224" s="18" t="s">
        <v>152</v>
      </c>
      <c r="BM224" s="217" t="s">
        <v>392</v>
      </c>
    </row>
    <row r="225" s="13" customFormat="1">
      <c r="A225" s="13"/>
      <c r="B225" s="219"/>
      <c r="C225" s="220"/>
      <c r="D225" s="221" t="s">
        <v>154</v>
      </c>
      <c r="E225" s="222" t="s">
        <v>32</v>
      </c>
      <c r="F225" s="223" t="s">
        <v>393</v>
      </c>
      <c r="G225" s="220"/>
      <c r="H225" s="224">
        <v>3</v>
      </c>
      <c r="I225" s="225"/>
      <c r="J225" s="220"/>
      <c r="K225" s="220"/>
      <c r="L225" s="226"/>
      <c r="M225" s="227"/>
      <c r="N225" s="228"/>
      <c r="O225" s="228"/>
      <c r="P225" s="228"/>
      <c r="Q225" s="228"/>
      <c r="R225" s="228"/>
      <c r="S225" s="228"/>
      <c r="T225" s="22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0" t="s">
        <v>154</v>
      </c>
      <c r="AU225" s="230" t="s">
        <v>87</v>
      </c>
      <c r="AV225" s="13" t="s">
        <v>87</v>
      </c>
      <c r="AW225" s="13" t="s">
        <v>39</v>
      </c>
      <c r="AX225" s="13" t="s">
        <v>85</v>
      </c>
      <c r="AY225" s="230" t="s">
        <v>144</v>
      </c>
    </row>
    <row r="226" s="2" customFormat="1">
      <c r="A226" s="40"/>
      <c r="B226" s="41"/>
      <c r="C226" s="206" t="s">
        <v>394</v>
      </c>
      <c r="D226" s="206" t="s">
        <v>147</v>
      </c>
      <c r="E226" s="207" t="s">
        <v>395</v>
      </c>
      <c r="F226" s="208" t="s">
        <v>396</v>
      </c>
      <c r="G226" s="209" t="s">
        <v>178</v>
      </c>
      <c r="H226" s="210">
        <v>12</v>
      </c>
      <c r="I226" s="211"/>
      <c r="J226" s="212">
        <f>ROUND(I226*H226,2)</f>
        <v>0</v>
      </c>
      <c r="K226" s="208" t="s">
        <v>151</v>
      </c>
      <c r="L226" s="46"/>
      <c r="M226" s="213" t="s">
        <v>32</v>
      </c>
      <c r="N226" s="214" t="s">
        <v>48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0.033000000000000002</v>
      </c>
      <c r="T226" s="216">
        <f>S226*H226</f>
        <v>0.39600000000000002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152</v>
      </c>
      <c r="AT226" s="217" t="s">
        <v>147</v>
      </c>
      <c r="AU226" s="217" t="s">
        <v>87</v>
      </c>
      <c r="AY226" s="18" t="s">
        <v>144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8" t="s">
        <v>85</v>
      </c>
      <c r="BK226" s="218">
        <f>ROUND(I226*H226,2)</f>
        <v>0</v>
      </c>
      <c r="BL226" s="18" t="s">
        <v>152</v>
      </c>
      <c r="BM226" s="217" t="s">
        <v>397</v>
      </c>
    </row>
    <row r="227" s="15" customFormat="1">
      <c r="A227" s="15"/>
      <c r="B227" s="256"/>
      <c r="C227" s="257"/>
      <c r="D227" s="221" t="s">
        <v>154</v>
      </c>
      <c r="E227" s="258" t="s">
        <v>32</v>
      </c>
      <c r="F227" s="259" t="s">
        <v>398</v>
      </c>
      <c r="G227" s="257"/>
      <c r="H227" s="258" t="s">
        <v>32</v>
      </c>
      <c r="I227" s="260"/>
      <c r="J227" s="257"/>
      <c r="K227" s="257"/>
      <c r="L227" s="261"/>
      <c r="M227" s="262"/>
      <c r="N227" s="263"/>
      <c r="O227" s="263"/>
      <c r="P227" s="263"/>
      <c r="Q227" s="263"/>
      <c r="R227" s="263"/>
      <c r="S227" s="263"/>
      <c r="T227" s="264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5" t="s">
        <v>154</v>
      </c>
      <c r="AU227" s="265" t="s">
        <v>87</v>
      </c>
      <c r="AV227" s="15" t="s">
        <v>85</v>
      </c>
      <c r="AW227" s="15" t="s">
        <v>39</v>
      </c>
      <c r="AX227" s="15" t="s">
        <v>77</v>
      </c>
      <c r="AY227" s="265" t="s">
        <v>144</v>
      </c>
    </row>
    <row r="228" s="13" customFormat="1">
      <c r="A228" s="13"/>
      <c r="B228" s="219"/>
      <c r="C228" s="220"/>
      <c r="D228" s="221" t="s">
        <v>154</v>
      </c>
      <c r="E228" s="222" t="s">
        <v>32</v>
      </c>
      <c r="F228" s="223" t="s">
        <v>399</v>
      </c>
      <c r="G228" s="220"/>
      <c r="H228" s="224">
        <v>3</v>
      </c>
      <c r="I228" s="225"/>
      <c r="J228" s="220"/>
      <c r="K228" s="220"/>
      <c r="L228" s="226"/>
      <c r="M228" s="227"/>
      <c r="N228" s="228"/>
      <c r="O228" s="228"/>
      <c r="P228" s="228"/>
      <c r="Q228" s="228"/>
      <c r="R228" s="228"/>
      <c r="S228" s="228"/>
      <c r="T228" s="22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0" t="s">
        <v>154</v>
      </c>
      <c r="AU228" s="230" t="s">
        <v>87</v>
      </c>
      <c r="AV228" s="13" t="s">
        <v>87</v>
      </c>
      <c r="AW228" s="13" t="s">
        <v>39</v>
      </c>
      <c r="AX228" s="13" t="s">
        <v>77</v>
      </c>
      <c r="AY228" s="230" t="s">
        <v>144</v>
      </c>
    </row>
    <row r="229" s="13" customFormat="1">
      <c r="A229" s="13"/>
      <c r="B229" s="219"/>
      <c r="C229" s="220"/>
      <c r="D229" s="221" t="s">
        <v>154</v>
      </c>
      <c r="E229" s="222" t="s">
        <v>32</v>
      </c>
      <c r="F229" s="223" t="s">
        <v>400</v>
      </c>
      <c r="G229" s="220"/>
      <c r="H229" s="224">
        <v>9</v>
      </c>
      <c r="I229" s="225"/>
      <c r="J229" s="220"/>
      <c r="K229" s="220"/>
      <c r="L229" s="226"/>
      <c r="M229" s="227"/>
      <c r="N229" s="228"/>
      <c r="O229" s="228"/>
      <c r="P229" s="228"/>
      <c r="Q229" s="228"/>
      <c r="R229" s="228"/>
      <c r="S229" s="228"/>
      <c r="T229" s="22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0" t="s">
        <v>154</v>
      </c>
      <c r="AU229" s="230" t="s">
        <v>87</v>
      </c>
      <c r="AV229" s="13" t="s">
        <v>87</v>
      </c>
      <c r="AW229" s="13" t="s">
        <v>39</v>
      </c>
      <c r="AX229" s="13" t="s">
        <v>77</v>
      </c>
      <c r="AY229" s="230" t="s">
        <v>144</v>
      </c>
    </row>
    <row r="230" s="14" customFormat="1">
      <c r="A230" s="14"/>
      <c r="B230" s="241"/>
      <c r="C230" s="242"/>
      <c r="D230" s="221" t="s">
        <v>154</v>
      </c>
      <c r="E230" s="243" t="s">
        <v>32</v>
      </c>
      <c r="F230" s="244" t="s">
        <v>205</v>
      </c>
      <c r="G230" s="242"/>
      <c r="H230" s="245">
        <v>12</v>
      </c>
      <c r="I230" s="246"/>
      <c r="J230" s="242"/>
      <c r="K230" s="242"/>
      <c r="L230" s="247"/>
      <c r="M230" s="248"/>
      <c r="N230" s="249"/>
      <c r="O230" s="249"/>
      <c r="P230" s="249"/>
      <c r="Q230" s="249"/>
      <c r="R230" s="249"/>
      <c r="S230" s="249"/>
      <c r="T230" s="25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1" t="s">
        <v>154</v>
      </c>
      <c r="AU230" s="251" t="s">
        <v>87</v>
      </c>
      <c r="AV230" s="14" t="s">
        <v>152</v>
      </c>
      <c r="AW230" s="14" t="s">
        <v>39</v>
      </c>
      <c r="AX230" s="14" t="s">
        <v>85</v>
      </c>
      <c r="AY230" s="251" t="s">
        <v>144</v>
      </c>
    </row>
    <row r="231" s="2" customFormat="1">
      <c r="A231" s="40"/>
      <c r="B231" s="41"/>
      <c r="C231" s="206" t="s">
        <v>401</v>
      </c>
      <c r="D231" s="206" t="s">
        <v>147</v>
      </c>
      <c r="E231" s="207" t="s">
        <v>402</v>
      </c>
      <c r="F231" s="208" t="s">
        <v>403</v>
      </c>
      <c r="G231" s="209" t="s">
        <v>178</v>
      </c>
      <c r="H231" s="210">
        <v>8</v>
      </c>
      <c r="I231" s="211"/>
      <c r="J231" s="212">
        <f>ROUND(I231*H231,2)</f>
        <v>0</v>
      </c>
      <c r="K231" s="208" t="s">
        <v>151</v>
      </c>
      <c r="L231" s="46"/>
      <c r="M231" s="213" t="s">
        <v>32</v>
      </c>
      <c r="N231" s="214" t="s">
        <v>48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0.050000000000000003</v>
      </c>
      <c r="T231" s="216">
        <f>S231*H231</f>
        <v>0.40000000000000002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152</v>
      </c>
      <c r="AT231" s="217" t="s">
        <v>147</v>
      </c>
      <c r="AU231" s="217" t="s">
        <v>87</v>
      </c>
      <c r="AY231" s="18" t="s">
        <v>144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8" t="s">
        <v>85</v>
      </c>
      <c r="BK231" s="218">
        <f>ROUND(I231*H231,2)</f>
        <v>0</v>
      </c>
      <c r="BL231" s="18" t="s">
        <v>152</v>
      </c>
      <c r="BM231" s="217" t="s">
        <v>404</v>
      </c>
    </row>
    <row r="232" s="13" customFormat="1">
      <c r="A232" s="13"/>
      <c r="B232" s="219"/>
      <c r="C232" s="220"/>
      <c r="D232" s="221" t="s">
        <v>154</v>
      </c>
      <c r="E232" s="222" t="s">
        <v>32</v>
      </c>
      <c r="F232" s="223" t="s">
        <v>405</v>
      </c>
      <c r="G232" s="220"/>
      <c r="H232" s="224">
        <v>8</v>
      </c>
      <c r="I232" s="225"/>
      <c r="J232" s="220"/>
      <c r="K232" s="220"/>
      <c r="L232" s="226"/>
      <c r="M232" s="227"/>
      <c r="N232" s="228"/>
      <c r="O232" s="228"/>
      <c r="P232" s="228"/>
      <c r="Q232" s="228"/>
      <c r="R232" s="228"/>
      <c r="S232" s="228"/>
      <c r="T232" s="22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0" t="s">
        <v>154</v>
      </c>
      <c r="AU232" s="230" t="s">
        <v>87</v>
      </c>
      <c r="AV232" s="13" t="s">
        <v>87</v>
      </c>
      <c r="AW232" s="13" t="s">
        <v>39</v>
      </c>
      <c r="AX232" s="13" t="s">
        <v>85</v>
      </c>
      <c r="AY232" s="230" t="s">
        <v>144</v>
      </c>
    </row>
    <row r="233" s="2" customFormat="1">
      <c r="A233" s="40"/>
      <c r="B233" s="41"/>
      <c r="C233" s="206" t="s">
        <v>406</v>
      </c>
      <c r="D233" s="206" t="s">
        <v>147</v>
      </c>
      <c r="E233" s="207" t="s">
        <v>407</v>
      </c>
      <c r="F233" s="208" t="s">
        <v>408</v>
      </c>
      <c r="G233" s="209" t="s">
        <v>178</v>
      </c>
      <c r="H233" s="210">
        <v>4</v>
      </c>
      <c r="I233" s="211"/>
      <c r="J233" s="212">
        <f>ROUND(I233*H233,2)</f>
        <v>0</v>
      </c>
      <c r="K233" s="208" t="s">
        <v>151</v>
      </c>
      <c r="L233" s="46"/>
      <c r="M233" s="213" t="s">
        <v>32</v>
      </c>
      <c r="N233" s="214" t="s">
        <v>48</v>
      </c>
      <c r="O233" s="86"/>
      <c r="P233" s="215">
        <f>O233*H233</f>
        <v>0</v>
      </c>
      <c r="Q233" s="215">
        <v>0</v>
      </c>
      <c r="R233" s="215">
        <f>Q233*H233</f>
        <v>0</v>
      </c>
      <c r="S233" s="215">
        <v>0.066000000000000003</v>
      </c>
      <c r="T233" s="216">
        <f>S233*H233</f>
        <v>0.26400000000000001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152</v>
      </c>
      <c r="AT233" s="217" t="s">
        <v>147</v>
      </c>
      <c r="AU233" s="217" t="s">
        <v>87</v>
      </c>
      <c r="AY233" s="18" t="s">
        <v>144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8" t="s">
        <v>85</v>
      </c>
      <c r="BK233" s="218">
        <f>ROUND(I233*H233,2)</f>
        <v>0</v>
      </c>
      <c r="BL233" s="18" t="s">
        <v>152</v>
      </c>
      <c r="BM233" s="217" t="s">
        <v>409</v>
      </c>
    </row>
    <row r="234" s="13" customFormat="1">
      <c r="A234" s="13"/>
      <c r="B234" s="219"/>
      <c r="C234" s="220"/>
      <c r="D234" s="221" t="s">
        <v>154</v>
      </c>
      <c r="E234" s="222" t="s">
        <v>32</v>
      </c>
      <c r="F234" s="223" t="s">
        <v>410</v>
      </c>
      <c r="G234" s="220"/>
      <c r="H234" s="224">
        <v>4</v>
      </c>
      <c r="I234" s="225"/>
      <c r="J234" s="220"/>
      <c r="K234" s="220"/>
      <c r="L234" s="226"/>
      <c r="M234" s="227"/>
      <c r="N234" s="228"/>
      <c r="O234" s="228"/>
      <c r="P234" s="228"/>
      <c r="Q234" s="228"/>
      <c r="R234" s="228"/>
      <c r="S234" s="228"/>
      <c r="T234" s="22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0" t="s">
        <v>154</v>
      </c>
      <c r="AU234" s="230" t="s">
        <v>87</v>
      </c>
      <c r="AV234" s="13" t="s">
        <v>87</v>
      </c>
      <c r="AW234" s="13" t="s">
        <v>39</v>
      </c>
      <c r="AX234" s="13" t="s">
        <v>85</v>
      </c>
      <c r="AY234" s="230" t="s">
        <v>144</v>
      </c>
    </row>
    <row r="235" s="2" customFormat="1" ht="44.25" customHeight="1">
      <c r="A235" s="40"/>
      <c r="B235" s="41"/>
      <c r="C235" s="206" t="s">
        <v>411</v>
      </c>
      <c r="D235" s="206" t="s">
        <v>147</v>
      </c>
      <c r="E235" s="207" t="s">
        <v>412</v>
      </c>
      <c r="F235" s="208" t="s">
        <v>413</v>
      </c>
      <c r="G235" s="209" t="s">
        <v>178</v>
      </c>
      <c r="H235" s="210">
        <v>0.65000000000000002</v>
      </c>
      <c r="I235" s="211"/>
      <c r="J235" s="212">
        <f>ROUND(I235*H235,2)</f>
        <v>0</v>
      </c>
      <c r="K235" s="208" t="s">
        <v>151</v>
      </c>
      <c r="L235" s="46"/>
      <c r="M235" s="213" t="s">
        <v>32</v>
      </c>
      <c r="N235" s="214" t="s">
        <v>48</v>
      </c>
      <c r="O235" s="86"/>
      <c r="P235" s="215">
        <f>O235*H235</f>
        <v>0</v>
      </c>
      <c r="Q235" s="215">
        <v>0.00075000000000000002</v>
      </c>
      <c r="R235" s="215">
        <f>Q235*H235</f>
        <v>0.00048750000000000003</v>
      </c>
      <c r="S235" s="215">
        <v>0.044999999999999998</v>
      </c>
      <c r="T235" s="216">
        <f>S235*H235</f>
        <v>0.029249999999999998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152</v>
      </c>
      <c r="AT235" s="217" t="s">
        <v>147</v>
      </c>
      <c r="AU235" s="217" t="s">
        <v>87</v>
      </c>
      <c r="AY235" s="18" t="s">
        <v>144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8" t="s">
        <v>85</v>
      </c>
      <c r="BK235" s="218">
        <f>ROUND(I235*H235,2)</f>
        <v>0</v>
      </c>
      <c r="BL235" s="18" t="s">
        <v>152</v>
      </c>
      <c r="BM235" s="217" t="s">
        <v>414</v>
      </c>
    </row>
    <row r="236" s="13" customFormat="1">
      <c r="A236" s="13"/>
      <c r="B236" s="219"/>
      <c r="C236" s="220"/>
      <c r="D236" s="221" t="s">
        <v>154</v>
      </c>
      <c r="E236" s="222" t="s">
        <v>32</v>
      </c>
      <c r="F236" s="223" t="s">
        <v>415</v>
      </c>
      <c r="G236" s="220"/>
      <c r="H236" s="224">
        <v>0.65000000000000002</v>
      </c>
      <c r="I236" s="225"/>
      <c r="J236" s="220"/>
      <c r="K236" s="220"/>
      <c r="L236" s="226"/>
      <c r="M236" s="227"/>
      <c r="N236" s="228"/>
      <c r="O236" s="228"/>
      <c r="P236" s="228"/>
      <c r="Q236" s="228"/>
      <c r="R236" s="228"/>
      <c r="S236" s="228"/>
      <c r="T236" s="22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0" t="s">
        <v>154</v>
      </c>
      <c r="AU236" s="230" t="s">
        <v>87</v>
      </c>
      <c r="AV236" s="13" t="s">
        <v>87</v>
      </c>
      <c r="AW236" s="13" t="s">
        <v>39</v>
      </c>
      <c r="AX236" s="13" t="s">
        <v>85</v>
      </c>
      <c r="AY236" s="230" t="s">
        <v>144</v>
      </c>
    </row>
    <row r="237" s="2" customFormat="1" ht="44.25" customHeight="1">
      <c r="A237" s="40"/>
      <c r="B237" s="41"/>
      <c r="C237" s="206" t="s">
        <v>416</v>
      </c>
      <c r="D237" s="206" t="s">
        <v>147</v>
      </c>
      <c r="E237" s="207" t="s">
        <v>417</v>
      </c>
      <c r="F237" s="208" t="s">
        <v>418</v>
      </c>
      <c r="G237" s="209" t="s">
        <v>178</v>
      </c>
      <c r="H237" s="210">
        <v>2.6000000000000001</v>
      </c>
      <c r="I237" s="211"/>
      <c r="J237" s="212">
        <f>ROUND(I237*H237,2)</f>
        <v>0</v>
      </c>
      <c r="K237" s="208" t="s">
        <v>151</v>
      </c>
      <c r="L237" s="46"/>
      <c r="M237" s="213" t="s">
        <v>32</v>
      </c>
      <c r="N237" s="214" t="s">
        <v>48</v>
      </c>
      <c r="O237" s="86"/>
      <c r="P237" s="215">
        <f>O237*H237</f>
        <v>0</v>
      </c>
      <c r="Q237" s="215">
        <v>0.00093000000000000005</v>
      </c>
      <c r="R237" s="215">
        <f>Q237*H237</f>
        <v>0.002418</v>
      </c>
      <c r="S237" s="215">
        <v>0.070000000000000007</v>
      </c>
      <c r="T237" s="216">
        <f>S237*H237</f>
        <v>0.18200000000000002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152</v>
      </c>
      <c r="AT237" s="217" t="s">
        <v>147</v>
      </c>
      <c r="AU237" s="217" t="s">
        <v>87</v>
      </c>
      <c r="AY237" s="18" t="s">
        <v>144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8" t="s">
        <v>85</v>
      </c>
      <c r="BK237" s="218">
        <f>ROUND(I237*H237,2)</f>
        <v>0</v>
      </c>
      <c r="BL237" s="18" t="s">
        <v>152</v>
      </c>
      <c r="BM237" s="217" t="s">
        <v>419</v>
      </c>
    </row>
    <row r="238" s="13" customFormat="1">
      <c r="A238" s="13"/>
      <c r="B238" s="219"/>
      <c r="C238" s="220"/>
      <c r="D238" s="221" t="s">
        <v>154</v>
      </c>
      <c r="E238" s="222" t="s">
        <v>32</v>
      </c>
      <c r="F238" s="223" t="s">
        <v>420</v>
      </c>
      <c r="G238" s="220"/>
      <c r="H238" s="224">
        <v>2.6000000000000001</v>
      </c>
      <c r="I238" s="225"/>
      <c r="J238" s="220"/>
      <c r="K238" s="220"/>
      <c r="L238" s="226"/>
      <c r="M238" s="227"/>
      <c r="N238" s="228"/>
      <c r="O238" s="228"/>
      <c r="P238" s="228"/>
      <c r="Q238" s="228"/>
      <c r="R238" s="228"/>
      <c r="S238" s="228"/>
      <c r="T238" s="22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0" t="s">
        <v>154</v>
      </c>
      <c r="AU238" s="230" t="s">
        <v>87</v>
      </c>
      <c r="AV238" s="13" t="s">
        <v>87</v>
      </c>
      <c r="AW238" s="13" t="s">
        <v>39</v>
      </c>
      <c r="AX238" s="13" t="s">
        <v>85</v>
      </c>
      <c r="AY238" s="230" t="s">
        <v>144</v>
      </c>
    </row>
    <row r="239" s="12" customFormat="1" ht="22.8" customHeight="1">
      <c r="A239" s="12"/>
      <c r="B239" s="190"/>
      <c r="C239" s="191"/>
      <c r="D239" s="192" t="s">
        <v>76</v>
      </c>
      <c r="E239" s="204" t="s">
        <v>421</v>
      </c>
      <c r="F239" s="204" t="s">
        <v>422</v>
      </c>
      <c r="G239" s="191"/>
      <c r="H239" s="191"/>
      <c r="I239" s="194"/>
      <c r="J239" s="205">
        <f>BK239</f>
        <v>0</v>
      </c>
      <c r="K239" s="191"/>
      <c r="L239" s="196"/>
      <c r="M239" s="197"/>
      <c r="N239" s="198"/>
      <c r="O239" s="198"/>
      <c r="P239" s="199">
        <f>SUM(P240:P252)</f>
        <v>0</v>
      </c>
      <c r="Q239" s="198"/>
      <c r="R239" s="199">
        <f>SUM(R240:R252)</f>
        <v>0</v>
      </c>
      <c r="S239" s="198"/>
      <c r="T239" s="200">
        <f>SUM(T240:T252)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1" t="s">
        <v>85</v>
      </c>
      <c r="AT239" s="202" t="s">
        <v>76</v>
      </c>
      <c r="AU239" s="202" t="s">
        <v>85</v>
      </c>
      <c r="AY239" s="201" t="s">
        <v>144</v>
      </c>
      <c r="BK239" s="203">
        <f>SUM(BK240:BK252)</f>
        <v>0</v>
      </c>
    </row>
    <row r="240" s="2" customFormat="1" ht="44.25" customHeight="1">
      <c r="A240" s="40"/>
      <c r="B240" s="41"/>
      <c r="C240" s="206" t="s">
        <v>423</v>
      </c>
      <c r="D240" s="206" t="s">
        <v>147</v>
      </c>
      <c r="E240" s="207" t="s">
        <v>424</v>
      </c>
      <c r="F240" s="208" t="s">
        <v>425</v>
      </c>
      <c r="G240" s="209" t="s">
        <v>162</v>
      </c>
      <c r="H240" s="210">
        <v>35.009999999999998</v>
      </c>
      <c r="I240" s="211"/>
      <c r="J240" s="212">
        <f>ROUND(I240*H240,2)</f>
        <v>0</v>
      </c>
      <c r="K240" s="208" t="s">
        <v>151</v>
      </c>
      <c r="L240" s="46"/>
      <c r="M240" s="213" t="s">
        <v>32</v>
      </c>
      <c r="N240" s="214" t="s">
        <v>48</v>
      </c>
      <c r="O240" s="86"/>
      <c r="P240" s="215">
        <f>O240*H240</f>
        <v>0</v>
      </c>
      <c r="Q240" s="215">
        <v>0</v>
      </c>
      <c r="R240" s="215">
        <f>Q240*H240</f>
        <v>0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152</v>
      </c>
      <c r="AT240" s="217" t="s">
        <v>147</v>
      </c>
      <c r="AU240" s="217" t="s">
        <v>87</v>
      </c>
      <c r="AY240" s="18" t="s">
        <v>144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8" t="s">
        <v>85</v>
      </c>
      <c r="BK240" s="218">
        <f>ROUND(I240*H240,2)</f>
        <v>0</v>
      </c>
      <c r="BL240" s="18" t="s">
        <v>152</v>
      </c>
      <c r="BM240" s="217" t="s">
        <v>426</v>
      </c>
    </row>
    <row r="241" s="2" customFormat="1" ht="33" customHeight="1">
      <c r="A241" s="40"/>
      <c r="B241" s="41"/>
      <c r="C241" s="206" t="s">
        <v>427</v>
      </c>
      <c r="D241" s="206" t="s">
        <v>147</v>
      </c>
      <c r="E241" s="207" t="s">
        <v>428</v>
      </c>
      <c r="F241" s="208" t="s">
        <v>429</v>
      </c>
      <c r="G241" s="209" t="s">
        <v>162</v>
      </c>
      <c r="H241" s="210">
        <v>35.009999999999998</v>
      </c>
      <c r="I241" s="211"/>
      <c r="J241" s="212">
        <f>ROUND(I241*H241,2)</f>
        <v>0</v>
      </c>
      <c r="K241" s="208" t="s">
        <v>151</v>
      </c>
      <c r="L241" s="46"/>
      <c r="M241" s="213" t="s">
        <v>32</v>
      </c>
      <c r="N241" s="214" t="s">
        <v>48</v>
      </c>
      <c r="O241" s="86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152</v>
      </c>
      <c r="AT241" s="217" t="s">
        <v>147</v>
      </c>
      <c r="AU241" s="217" t="s">
        <v>87</v>
      </c>
      <c r="AY241" s="18" t="s">
        <v>144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8" t="s">
        <v>85</v>
      </c>
      <c r="BK241" s="218">
        <f>ROUND(I241*H241,2)</f>
        <v>0</v>
      </c>
      <c r="BL241" s="18" t="s">
        <v>152</v>
      </c>
      <c r="BM241" s="217" t="s">
        <v>430</v>
      </c>
    </row>
    <row r="242" s="2" customFormat="1" ht="44.25" customHeight="1">
      <c r="A242" s="40"/>
      <c r="B242" s="41"/>
      <c r="C242" s="206" t="s">
        <v>431</v>
      </c>
      <c r="D242" s="206" t="s">
        <v>147</v>
      </c>
      <c r="E242" s="207" t="s">
        <v>432</v>
      </c>
      <c r="F242" s="208" t="s">
        <v>433</v>
      </c>
      <c r="G242" s="209" t="s">
        <v>162</v>
      </c>
      <c r="H242" s="210">
        <v>700.20000000000005</v>
      </c>
      <c r="I242" s="211"/>
      <c r="J242" s="212">
        <f>ROUND(I242*H242,2)</f>
        <v>0</v>
      </c>
      <c r="K242" s="208" t="s">
        <v>151</v>
      </c>
      <c r="L242" s="46"/>
      <c r="M242" s="213" t="s">
        <v>32</v>
      </c>
      <c r="N242" s="214" t="s">
        <v>48</v>
      </c>
      <c r="O242" s="86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152</v>
      </c>
      <c r="AT242" s="217" t="s">
        <v>147</v>
      </c>
      <c r="AU242" s="217" t="s">
        <v>87</v>
      </c>
      <c r="AY242" s="18" t="s">
        <v>144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8" t="s">
        <v>85</v>
      </c>
      <c r="BK242" s="218">
        <f>ROUND(I242*H242,2)</f>
        <v>0</v>
      </c>
      <c r="BL242" s="18" t="s">
        <v>152</v>
      </c>
      <c r="BM242" s="217" t="s">
        <v>434</v>
      </c>
    </row>
    <row r="243" s="13" customFormat="1">
      <c r="A243" s="13"/>
      <c r="B243" s="219"/>
      <c r="C243" s="220"/>
      <c r="D243" s="221" t="s">
        <v>154</v>
      </c>
      <c r="E243" s="220"/>
      <c r="F243" s="223" t="s">
        <v>435</v>
      </c>
      <c r="G243" s="220"/>
      <c r="H243" s="224">
        <v>700.20000000000005</v>
      </c>
      <c r="I243" s="225"/>
      <c r="J243" s="220"/>
      <c r="K243" s="220"/>
      <c r="L243" s="226"/>
      <c r="M243" s="227"/>
      <c r="N243" s="228"/>
      <c r="O243" s="228"/>
      <c r="P243" s="228"/>
      <c r="Q243" s="228"/>
      <c r="R243" s="228"/>
      <c r="S243" s="228"/>
      <c r="T243" s="22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0" t="s">
        <v>154</v>
      </c>
      <c r="AU243" s="230" t="s">
        <v>87</v>
      </c>
      <c r="AV243" s="13" t="s">
        <v>87</v>
      </c>
      <c r="AW243" s="13" t="s">
        <v>4</v>
      </c>
      <c r="AX243" s="13" t="s">
        <v>85</v>
      </c>
      <c r="AY243" s="230" t="s">
        <v>144</v>
      </c>
    </row>
    <row r="244" s="2" customFormat="1" ht="44.25" customHeight="1">
      <c r="A244" s="40"/>
      <c r="B244" s="41"/>
      <c r="C244" s="206" t="s">
        <v>436</v>
      </c>
      <c r="D244" s="206" t="s">
        <v>147</v>
      </c>
      <c r="E244" s="207" t="s">
        <v>437</v>
      </c>
      <c r="F244" s="208" t="s">
        <v>438</v>
      </c>
      <c r="G244" s="209" t="s">
        <v>162</v>
      </c>
      <c r="H244" s="210">
        <v>0.39600000000000002</v>
      </c>
      <c r="I244" s="211"/>
      <c r="J244" s="212">
        <f>ROUND(I244*H244,2)</f>
        <v>0</v>
      </c>
      <c r="K244" s="208" t="s">
        <v>151</v>
      </c>
      <c r="L244" s="46"/>
      <c r="M244" s="213" t="s">
        <v>32</v>
      </c>
      <c r="N244" s="214" t="s">
        <v>48</v>
      </c>
      <c r="O244" s="86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152</v>
      </c>
      <c r="AT244" s="217" t="s">
        <v>147</v>
      </c>
      <c r="AU244" s="217" t="s">
        <v>87</v>
      </c>
      <c r="AY244" s="18" t="s">
        <v>144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8" t="s">
        <v>85</v>
      </c>
      <c r="BK244" s="218">
        <f>ROUND(I244*H244,2)</f>
        <v>0</v>
      </c>
      <c r="BL244" s="18" t="s">
        <v>152</v>
      </c>
      <c r="BM244" s="217" t="s">
        <v>439</v>
      </c>
    </row>
    <row r="245" s="13" customFormat="1">
      <c r="A245" s="13"/>
      <c r="B245" s="219"/>
      <c r="C245" s="220"/>
      <c r="D245" s="221" t="s">
        <v>154</v>
      </c>
      <c r="E245" s="222" t="s">
        <v>32</v>
      </c>
      <c r="F245" s="223" t="s">
        <v>440</v>
      </c>
      <c r="G245" s="220"/>
      <c r="H245" s="224">
        <v>0.39600000000000002</v>
      </c>
      <c r="I245" s="225"/>
      <c r="J245" s="220"/>
      <c r="K245" s="220"/>
      <c r="L245" s="226"/>
      <c r="M245" s="227"/>
      <c r="N245" s="228"/>
      <c r="O245" s="228"/>
      <c r="P245" s="228"/>
      <c r="Q245" s="228"/>
      <c r="R245" s="228"/>
      <c r="S245" s="228"/>
      <c r="T245" s="22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0" t="s">
        <v>154</v>
      </c>
      <c r="AU245" s="230" t="s">
        <v>87</v>
      </c>
      <c r="AV245" s="13" t="s">
        <v>87</v>
      </c>
      <c r="AW245" s="13" t="s">
        <v>39</v>
      </c>
      <c r="AX245" s="13" t="s">
        <v>85</v>
      </c>
      <c r="AY245" s="230" t="s">
        <v>144</v>
      </c>
    </row>
    <row r="246" s="2" customFormat="1">
      <c r="A246" s="40"/>
      <c r="B246" s="41"/>
      <c r="C246" s="206" t="s">
        <v>441</v>
      </c>
      <c r="D246" s="206" t="s">
        <v>147</v>
      </c>
      <c r="E246" s="207" t="s">
        <v>442</v>
      </c>
      <c r="F246" s="208" t="s">
        <v>443</v>
      </c>
      <c r="G246" s="209" t="s">
        <v>162</v>
      </c>
      <c r="H246" s="210">
        <v>21.035</v>
      </c>
      <c r="I246" s="211"/>
      <c r="J246" s="212">
        <f>ROUND(I246*H246,2)</f>
        <v>0</v>
      </c>
      <c r="K246" s="208" t="s">
        <v>151</v>
      </c>
      <c r="L246" s="46"/>
      <c r="M246" s="213" t="s">
        <v>32</v>
      </c>
      <c r="N246" s="214" t="s">
        <v>48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152</v>
      </c>
      <c r="AT246" s="217" t="s">
        <v>147</v>
      </c>
      <c r="AU246" s="217" t="s">
        <v>87</v>
      </c>
      <c r="AY246" s="18" t="s">
        <v>144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8" t="s">
        <v>85</v>
      </c>
      <c r="BK246" s="218">
        <f>ROUND(I246*H246,2)</f>
        <v>0</v>
      </c>
      <c r="BL246" s="18" t="s">
        <v>152</v>
      </c>
      <c r="BM246" s="217" t="s">
        <v>444</v>
      </c>
    </row>
    <row r="247" s="13" customFormat="1">
      <c r="A247" s="13"/>
      <c r="B247" s="219"/>
      <c r="C247" s="220"/>
      <c r="D247" s="221" t="s">
        <v>154</v>
      </c>
      <c r="E247" s="222" t="s">
        <v>32</v>
      </c>
      <c r="F247" s="223" t="s">
        <v>445</v>
      </c>
      <c r="G247" s="220"/>
      <c r="H247" s="224">
        <v>10.365</v>
      </c>
      <c r="I247" s="225"/>
      <c r="J247" s="220"/>
      <c r="K247" s="220"/>
      <c r="L247" s="226"/>
      <c r="M247" s="227"/>
      <c r="N247" s="228"/>
      <c r="O247" s="228"/>
      <c r="P247" s="228"/>
      <c r="Q247" s="228"/>
      <c r="R247" s="228"/>
      <c r="S247" s="228"/>
      <c r="T247" s="22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0" t="s">
        <v>154</v>
      </c>
      <c r="AU247" s="230" t="s">
        <v>87</v>
      </c>
      <c r="AV247" s="13" t="s">
        <v>87</v>
      </c>
      <c r="AW247" s="13" t="s">
        <v>39</v>
      </c>
      <c r="AX247" s="13" t="s">
        <v>77</v>
      </c>
      <c r="AY247" s="230" t="s">
        <v>144</v>
      </c>
    </row>
    <row r="248" s="13" customFormat="1">
      <c r="A248" s="13"/>
      <c r="B248" s="219"/>
      <c r="C248" s="220"/>
      <c r="D248" s="221" t="s">
        <v>154</v>
      </c>
      <c r="E248" s="222" t="s">
        <v>32</v>
      </c>
      <c r="F248" s="223" t="s">
        <v>446</v>
      </c>
      <c r="G248" s="220"/>
      <c r="H248" s="224">
        <v>6.556</v>
      </c>
      <c r="I248" s="225"/>
      <c r="J248" s="220"/>
      <c r="K248" s="220"/>
      <c r="L248" s="226"/>
      <c r="M248" s="227"/>
      <c r="N248" s="228"/>
      <c r="O248" s="228"/>
      <c r="P248" s="228"/>
      <c r="Q248" s="228"/>
      <c r="R248" s="228"/>
      <c r="S248" s="228"/>
      <c r="T248" s="22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0" t="s">
        <v>154</v>
      </c>
      <c r="AU248" s="230" t="s">
        <v>87</v>
      </c>
      <c r="AV248" s="13" t="s">
        <v>87</v>
      </c>
      <c r="AW248" s="13" t="s">
        <v>39</v>
      </c>
      <c r="AX248" s="13" t="s">
        <v>77</v>
      </c>
      <c r="AY248" s="230" t="s">
        <v>144</v>
      </c>
    </row>
    <row r="249" s="13" customFormat="1">
      <c r="A249" s="13"/>
      <c r="B249" s="219"/>
      <c r="C249" s="220"/>
      <c r="D249" s="221" t="s">
        <v>154</v>
      </c>
      <c r="E249" s="222" t="s">
        <v>32</v>
      </c>
      <c r="F249" s="223" t="s">
        <v>447</v>
      </c>
      <c r="G249" s="220"/>
      <c r="H249" s="224">
        <v>4.1139999999999999</v>
      </c>
      <c r="I249" s="225"/>
      <c r="J249" s="220"/>
      <c r="K249" s="220"/>
      <c r="L249" s="226"/>
      <c r="M249" s="227"/>
      <c r="N249" s="228"/>
      <c r="O249" s="228"/>
      <c r="P249" s="228"/>
      <c r="Q249" s="228"/>
      <c r="R249" s="228"/>
      <c r="S249" s="228"/>
      <c r="T249" s="22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0" t="s">
        <v>154</v>
      </c>
      <c r="AU249" s="230" t="s">
        <v>87</v>
      </c>
      <c r="AV249" s="13" t="s">
        <v>87</v>
      </c>
      <c r="AW249" s="13" t="s">
        <v>39</v>
      </c>
      <c r="AX249" s="13" t="s">
        <v>77</v>
      </c>
      <c r="AY249" s="230" t="s">
        <v>144</v>
      </c>
    </row>
    <row r="250" s="14" customFormat="1">
      <c r="A250" s="14"/>
      <c r="B250" s="241"/>
      <c r="C250" s="242"/>
      <c r="D250" s="221" t="s">
        <v>154</v>
      </c>
      <c r="E250" s="243" t="s">
        <v>32</v>
      </c>
      <c r="F250" s="244" t="s">
        <v>205</v>
      </c>
      <c r="G250" s="242"/>
      <c r="H250" s="245">
        <v>21.035</v>
      </c>
      <c r="I250" s="246"/>
      <c r="J250" s="242"/>
      <c r="K250" s="242"/>
      <c r="L250" s="247"/>
      <c r="M250" s="248"/>
      <c r="N250" s="249"/>
      <c r="O250" s="249"/>
      <c r="P250" s="249"/>
      <c r="Q250" s="249"/>
      <c r="R250" s="249"/>
      <c r="S250" s="249"/>
      <c r="T250" s="25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1" t="s">
        <v>154</v>
      </c>
      <c r="AU250" s="251" t="s">
        <v>87</v>
      </c>
      <c r="AV250" s="14" t="s">
        <v>152</v>
      </c>
      <c r="AW250" s="14" t="s">
        <v>39</v>
      </c>
      <c r="AX250" s="14" t="s">
        <v>85</v>
      </c>
      <c r="AY250" s="251" t="s">
        <v>144</v>
      </c>
    </row>
    <row r="251" s="2" customFormat="1" ht="44.25" customHeight="1">
      <c r="A251" s="40"/>
      <c r="B251" s="41"/>
      <c r="C251" s="206" t="s">
        <v>448</v>
      </c>
      <c r="D251" s="206" t="s">
        <v>147</v>
      </c>
      <c r="E251" s="207" t="s">
        <v>449</v>
      </c>
      <c r="F251" s="208" t="s">
        <v>450</v>
      </c>
      <c r="G251" s="209" t="s">
        <v>162</v>
      </c>
      <c r="H251" s="210">
        <v>5.1470000000000002</v>
      </c>
      <c r="I251" s="211"/>
      <c r="J251" s="212">
        <f>ROUND(I251*H251,2)</f>
        <v>0</v>
      </c>
      <c r="K251" s="208" t="s">
        <v>151</v>
      </c>
      <c r="L251" s="46"/>
      <c r="M251" s="213" t="s">
        <v>32</v>
      </c>
      <c r="N251" s="214" t="s">
        <v>48</v>
      </c>
      <c r="O251" s="86"/>
      <c r="P251" s="215">
        <f>O251*H251</f>
        <v>0</v>
      </c>
      <c r="Q251" s="215">
        <v>0</v>
      </c>
      <c r="R251" s="215">
        <f>Q251*H251</f>
        <v>0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152</v>
      </c>
      <c r="AT251" s="217" t="s">
        <v>147</v>
      </c>
      <c r="AU251" s="217" t="s">
        <v>87</v>
      </c>
      <c r="AY251" s="18" t="s">
        <v>144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8" t="s">
        <v>85</v>
      </c>
      <c r="BK251" s="218">
        <f>ROUND(I251*H251,2)</f>
        <v>0</v>
      </c>
      <c r="BL251" s="18" t="s">
        <v>152</v>
      </c>
      <c r="BM251" s="217" t="s">
        <v>451</v>
      </c>
    </row>
    <row r="252" s="13" customFormat="1">
      <c r="A252" s="13"/>
      <c r="B252" s="219"/>
      <c r="C252" s="220"/>
      <c r="D252" s="221" t="s">
        <v>154</v>
      </c>
      <c r="E252" s="222" t="s">
        <v>32</v>
      </c>
      <c r="F252" s="223" t="s">
        <v>452</v>
      </c>
      <c r="G252" s="220"/>
      <c r="H252" s="224">
        <v>5.1470000000000002</v>
      </c>
      <c r="I252" s="225"/>
      <c r="J252" s="220"/>
      <c r="K252" s="220"/>
      <c r="L252" s="226"/>
      <c r="M252" s="227"/>
      <c r="N252" s="228"/>
      <c r="O252" s="228"/>
      <c r="P252" s="228"/>
      <c r="Q252" s="228"/>
      <c r="R252" s="228"/>
      <c r="S252" s="228"/>
      <c r="T252" s="22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0" t="s">
        <v>154</v>
      </c>
      <c r="AU252" s="230" t="s">
        <v>87</v>
      </c>
      <c r="AV252" s="13" t="s">
        <v>87</v>
      </c>
      <c r="AW252" s="13" t="s">
        <v>39</v>
      </c>
      <c r="AX252" s="13" t="s">
        <v>85</v>
      </c>
      <c r="AY252" s="230" t="s">
        <v>144</v>
      </c>
    </row>
    <row r="253" s="12" customFormat="1" ht="22.8" customHeight="1">
      <c r="A253" s="12"/>
      <c r="B253" s="190"/>
      <c r="C253" s="191"/>
      <c r="D253" s="192" t="s">
        <v>76</v>
      </c>
      <c r="E253" s="204" t="s">
        <v>453</v>
      </c>
      <c r="F253" s="204" t="s">
        <v>454</v>
      </c>
      <c r="G253" s="191"/>
      <c r="H253" s="191"/>
      <c r="I253" s="194"/>
      <c r="J253" s="205">
        <f>BK253</f>
        <v>0</v>
      </c>
      <c r="K253" s="191"/>
      <c r="L253" s="196"/>
      <c r="M253" s="197"/>
      <c r="N253" s="198"/>
      <c r="O253" s="198"/>
      <c r="P253" s="199">
        <f>P254</f>
        <v>0</v>
      </c>
      <c r="Q253" s="198"/>
      <c r="R253" s="199">
        <f>R254</f>
        <v>0</v>
      </c>
      <c r="S253" s="198"/>
      <c r="T253" s="200">
        <f>T254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1" t="s">
        <v>85</v>
      </c>
      <c r="AT253" s="202" t="s">
        <v>76</v>
      </c>
      <c r="AU253" s="202" t="s">
        <v>85</v>
      </c>
      <c r="AY253" s="201" t="s">
        <v>144</v>
      </c>
      <c r="BK253" s="203">
        <f>BK254</f>
        <v>0</v>
      </c>
    </row>
    <row r="254" s="2" customFormat="1" ht="55.5" customHeight="1">
      <c r="A254" s="40"/>
      <c r="B254" s="41"/>
      <c r="C254" s="206" t="s">
        <v>455</v>
      </c>
      <c r="D254" s="206" t="s">
        <v>147</v>
      </c>
      <c r="E254" s="207" t="s">
        <v>456</v>
      </c>
      <c r="F254" s="208" t="s">
        <v>457</v>
      </c>
      <c r="G254" s="209" t="s">
        <v>162</v>
      </c>
      <c r="H254" s="210">
        <v>10.848000000000001</v>
      </c>
      <c r="I254" s="211"/>
      <c r="J254" s="212">
        <f>ROUND(I254*H254,2)</f>
        <v>0</v>
      </c>
      <c r="K254" s="208" t="s">
        <v>151</v>
      </c>
      <c r="L254" s="46"/>
      <c r="M254" s="213" t="s">
        <v>32</v>
      </c>
      <c r="N254" s="214" t="s">
        <v>48</v>
      </c>
      <c r="O254" s="86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152</v>
      </c>
      <c r="AT254" s="217" t="s">
        <v>147</v>
      </c>
      <c r="AU254" s="217" t="s">
        <v>87</v>
      </c>
      <c r="AY254" s="18" t="s">
        <v>144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8" t="s">
        <v>85</v>
      </c>
      <c r="BK254" s="218">
        <f>ROUND(I254*H254,2)</f>
        <v>0</v>
      </c>
      <c r="BL254" s="18" t="s">
        <v>152</v>
      </c>
      <c r="BM254" s="217" t="s">
        <v>458</v>
      </c>
    </row>
    <row r="255" s="12" customFormat="1" ht="25.92" customHeight="1">
      <c r="A255" s="12"/>
      <c r="B255" s="190"/>
      <c r="C255" s="191"/>
      <c r="D255" s="192" t="s">
        <v>76</v>
      </c>
      <c r="E255" s="193" t="s">
        <v>459</v>
      </c>
      <c r="F255" s="193" t="s">
        <v>460</v>
      </c>
      <c r="G255" s="191"/>
      <c r="H255" s="191"/>
      <c r="I255" s="194"/>
      <c r="J255" s="195">
        <f>BK255</f>
        <v>0</v>
      </c>
      <c r="K255" s="191"/>
      <c r="L255" s="196"/>
      <c r="M255" s="197"/>
      <c r="N255" s="198"/>
      <c r="O255" s="198"/>
      <c r="P255" s="199">
        <f>P256+P261+P298+P332+P401+P413+P422+P431+P451+P460+P463+P473+P535+P572+P602+P620+P655+P668</f>
        <v>0</v>
      </c>
      <c r="Q255" s="198"/>
      <c r="R255" s="199">
        <f>R256+R261+R298+R332+R401+R413+R422+R431+R451+R460+R463+R473+R535+R572+R602+R620+R655+R668</f>
        <v>10.009639270000001</v>
      </c>
      <c r="S255" s="198"/>
      <c r="T255" s="200">
        <f>T256+T261+T298+T332+T401+T413+T422+T431+T451+T460+T463+T473+T535+T572+T602+T620+T655+T668</f>
        <v>6.0535849200000005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1" t="s">
        <v>87</v>
      </c>
      <c r="AT255" s="202" t="s">
        <v>76</v>
      </c>
      <c r="AU255" s="202" t="s">
        <v>77</v>
      </c>
      <c r="AY255" s="201" t="s">
        <v>144</v>
      </c>
      <c r="BK255" s="203">
        <f>BK256+BK261+BK298+BK332+BK401+BK413+BK422+BK431+BK451+BK460+BK463+BK473+BK535+BK572+BK602+BK620+BK655+BK668</f>
        <v>0</v>
      </c>
    </row>
    <row r="256" s="12" customFormat="1" ht="22.8" customHeight="1">
      <c r="A256" s="12"/>
      <c r="B256" s="190"/>
      <c r="C256" s="191"/>
      <c r="D256" s="192" t="s">
        <v>76</v>
      </c>
      <c r="E256" s="204" t="s">
        <v>461</v>
      </c>
      <c r="F256" s="204" t="s">
        <v>462</v>
      </c>
      <c r="G256" s="191"/>
      <c r="H256" s="191"/>
      <c r="I256" s="194"/>
      <c r="J256" s="205">
        <f>BK256</f>
        <v>0</v>
      </c>
      <c r="K256" s="191"/>
      <c r="L256" s="196"/>
      <c r="M256" s="197"/>
      <c r="N256" s="198"/>
      <c r="O256" s="198"/>
      <c r="P256" s="199">
        <f>SUM(P257:P260)</f>
        <v>0</v>
      </c>
      <c r="Q256" s="198"/>
      <c r="R256" s="199">
        <f>SUM(R257:R260)</f>
        <v>0.023310000000000001</v>
      </c>
      <c r="S256" s="198"/>
      <c r="T256" s="200">
        <f>SUM(T257:T260)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1" t="s">
        <v>87</v>
      </c>
      <c r="AT256" s="202" t="s">
        <v>76</v>
      </c>
      <c r="AU256" s="202" t="s">
        <v>85</v>
      </c>
      <c r="AY256" s="201" t="s">
        <v>144</v>
      </c>
      <c r="BK256" s="203">
        <f>SUM(BK257:BK260)</f>
        <v>0</v>
      </c>
    </row>
    <row r="257" s="2" customFormat="1" ht="44.25" customHeight="1">
      <c r="A257" s="40"/>
      <c r="B257" s="41"/>
      <c r="C257" s="206" t="s">
        <v>463</v>
      </c>
      <c r="D257" s="206" t="s">
        <v>147</v>
      </c>
      <c r="E257" s="207" t="s">
        <v>464</v>
      </c>
      <c r="F257" s="208" t="s">
        <v>465</v>
      </c>
      <c r="G257" s="209" t="s">
        <v>167</v>
      </c>
      <c r="H257" s="210">
        <v>4.2000000000000002</v>
      </c>
      <c r="I257" s="211"/>
      <c r="J257" s="212">
        <f>ROUND(I257*H257,2)</f>
        <v>0</v>
      </c>
      <c r="K257" s="208" t="s">
        <v>151</v>
      </c>
      <c r="L257" s="46"/>
      <c r="M257" s="213" t="s">
        <v>32</v>
      </c>
      <c r="N257" s="214" t="s">
        <v>48</v>
      </c>
      <c r="O257" s="86"/>
      <c r="P257" s="215">
        <f>O257*H257</f>
        <v>0</v>
      </c>
      <c r="Q257" s="215">
        <v>0.00029999999999999997</v>
      </c>
      <c r="R257" s="215">
        <f>Q257*H257</f>
        <v>0.0012599999999999998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234</v>
      </c>
      <c r="AT257" s="217" t="s">
        <v>147</v>
      </c>
      <c r="AU257" s="217" t="s">
        <v>87</v>
      </c>
      <c r="AY257" s="18" t="s">
        <v>144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8" t="s">
        <v>85</v>
      </c>
      <c r="BK257" s="218">
        <f>ROUND(I257*H257,2)</f>
        <v>0</v>
      </c>
      <c r="BL257" s="18" t="s">
        <v>234</v>
      </c>
      <c r="BM257" s="217" t="s">
        <v>466</v>
      </c>
    </row>
    <row r="258" s="13" customFormat="1">
      <c r="A258" s="13"/>
      <c r="B258" s="219"/>
      <c r="C258" s="220"/>
      <c r="D258" s="221" t="s">
        <v>154</v>
      </c>
      <c r="E258" s="222" t="s">
        <v>32</v>
      </c>
      <c r="F258" s="223" t="s">
        <v>467</v>
      </c>
      <c r="G258" s="220"/>
      <c r="H258" s="224">
        <v>4.2000000000000002</v>
      </c>
      <c r="I258" s="225"/>
      <c r="J258" s="220"/>
      <c r="K258" s="220"/>
      <c r="L258" s="226"/>
      <c r="M258" s="227"/>
      <c r="N258" s="228"/>
      <c r="O258" s="228"/>
      <c r="P258" s="228"/>
      <c r="Q258" s="228"/>
      <c r="R258" s="228"/>
      <c r="S258" s="228"/>
      <c r="T258" s="22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0" t="s">
        <v>154</v>
      </c>
      <c r="AU258" s="230" t="s">
        <v>87</v>
      </c>
      <c r="AV258" s="13" t="s">
        <v>87</v>
      </c>
      <c r="AW258" s="13" t="s">
        <v>39</v>
      </c>
      <c r="AX258" s="13" t="s">
        <v>85</v>
      </c>
      <c r="AY258" s="230" t="s">
        <v>144</v>
      </c>
    </row>
    <row r="259" s="2" customFormat="1">
      <c r="A259" s="40"/>
      <c r="B259" s="41"/>
      <c r="C259" s="231" t="s">
        <v>468</v>
      </c>
      <c r="D259" s="231" t="s">
        <v>193</v>
      </c>
      <c r="E259" s="232" t="s">
        <v>469</v>
      </c>
      <c r="F259" s="233" t="s">
        <v>470</v>
      </c>
      <c r="G259" s="234" t="s">
        <v>167</v>
      </c>
      <c r="H259" s="235">
        <v>4.4100000000000001</v>
      </c>
      <c r="I259" s="236"/>
      <c r="J259" s="237">
        <f>ROUND(I259*H259,2)</f>
        <v>0</v>
      </c>
      <c r="K259" s="233" t="s">
        <v>151</v>
      </c>
      <c r="L259" s="238"/>
      <c r="M259" s="239" t="s">
        <v>32</v>
      </c>
      <c r="N259" s="240" t="s">
        <v>48</v>
      </c>
      <c r="O259" s="86"/>
      <c r="P259" s="215">
        <f>O259*H259</f>
        <v>0</v>
      </c>
      <c r="Q259" s="215">
        <v>0.0050000000000000001</v>
      </c>
      <c r="R259" s="215">
        <f>Q259*H259</f>
        <v>0.02205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314</v>
      </c>
      <c r="AT259" s="217" t="s">
        <v>193</v>
      </c>
      <c r="AU259" s="217" t="s">
        <v>87</v>
      </c>
      <c r="AY259" s="18" t="s">
        <v>144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8" t="s">
        <v>85</v>
      </c>
      <c r="BK259" s="218">
        <f>ROUND(I259*H259,2)</f>
        <v>0</v>
      </c>
      <c r="BL259" s="18" t="s">
        <v>234</v>
      </c>
      <c r="BM259" s="217" t="s">
        <v>471</v>
      </c>
    </row>
    <row r="260" s="13" customFormat="1">
      <c r="A260" s="13"/>
      <c r="B260" s="219"/>
      <c r="C260" s="220"/>
      <c r="D260" s="221" t="s">
        <v>154</v>
      </c>
      <c r="E260" s="220"/>
      <c r="F260" s="223" t="s">
        <v>243</v>
      </c>
      <c r="G260" s="220"/>
      <c r="H260" s="224">
        <v>4.4100000000000001</v>
      </c>
      <c r="I260" s="225"/>
      <c r="J260" s="220"/>
      <c r="K260" s="220"/>
      <c r="L260" s="226"/>
      <c r="M260" s="227"/>
      <c r="N260" s="228"/>
      <c r="O260" s="228"/>
      <c r="P260" s="228"/>
      <c r="Q260" s="228"/>
      <c r="R260" s="228"/>
      <c r="S260" s="228"/>
      <c r="T260" s="22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0" t="s">
        <v>154</v>
      </c>
      <c r="AU260" s="230" t="s">
        <v>87</v>
      </c>
      <c r="AV260" s="13" t="s">
        <v>87</v>
      </c>
      <c r="AW260" s="13" t="s">
        <v>4</v>
      </c>
      <c r="AX260" s="13" t="s">
        <v>85</v>
      </c>
      <c r="AY260" s="230" t="s">
        <v>144</v>
      </c>
    </row>
    <row r="261" s="12" customFormat="1" ht="22.8" customHeight="1">
      <c r="A261" s="12"/>
      <c r="B261" s="190"/>
      <c r="C261" s="191"/>
      <c r="D261" s="192" t="s">
        <v>76</v>
      </c>
      <c r="E261" s="204" t="s">
        <v>472</v>
      </c>
      <c r="F261" s="204" t="s">
        <v>473</v>
      </c>
      <c r="G261" s="191"/>
      <c r="H261" s="191"/>
      <c r="I261" s="194"/>
      <c r="J261" s="205">
        <f>BK261</f>
        <v>0</v>
      </c>
      <c r="K261" s="191"/>
      <c r="L261" s="196"/>
      <c r="M261" s="197"/>
      <c r="N261" s="198"/>
      <c r="O261" s="198"/>
      <c r="P261" s="199">
        <f>SUM(P262:P297)</f>
        <v>0</v>
      </c>
      <c r="Q261" s="198"/>
      <c r="R261" s="199">
        <f>SUM(R262:R297)</f>
        <v>0.52900999999999987</v>
      </c>
      <c r="S261" s="198"/>
      <c r="T261" s="200">
        <f>SUM(T262:T297)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1" t="s">
        <v>87</v>
      </c>
      <c r="AT261" s="202" t="s">
        <v>76</v>
      </c>
      <c r="AU261" s="202" t="s">
        <v>85</v>
      </c>
      <c r="AY261" s="201" t="s">
        <v>144</v>
      </c>
      <c r="BK261" s="203">
        <f>SUM(BK262:BK297)</f>
        <v>0</v>
      </c>
    </row>
    <row r="262" s="2" customFormat="1">
      <c r="A262" s="40"/>
      <c r="B262" s="41"/>
      <c r="C262" s="206" t="s">
        <v>474</v>
      </c>
      <c r="D262" s="206" t="s">
        <v>147</v>
      </c>
      <c r="E262" s="207" t="s">
        <v>475</v>
      </c>
      <c r="F262" s="208" t="s">
        <v>476</v>
      </c>
      <c r="G262" s="209" t="s">
        <v>189</v>
      </c>
      <c r="H262" s="210">
        <v>4</v>
      </c>
      <c r="I262" s="211"/>
      <c r="J262" s="212">
        <f>ROUND(I262*H262,2)</f>
        <v>0</v>
      </c>
      <c r="K262" s="208" t="s">
        <v>151</v>
      </c>
      <c r="L262" s="46"/>
      <c r="M262" s="213" t="s">
        <v>32</v>
      </c>
      <c r="N262" s="214" t="s">
        <v>48</v>
      </c>
      <c r="O262" s="86"/>
      <c r="P262" s="215">
        <f>O262*H262</f>
        <v>0</v>
      </c>
      <c r="Q262" s="215">
        <v>0</v>
      </c>
      <c r="R262" s="215">
        <f>Q262*H262</f>
        <v>0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234</v>
      </c>
      <c r="AT262" s="217" t="s">
        <v>147</v>
      </c>
      <c r="AU262" s="217" t="s">
        <v>87</v>
      </c>
      <c r="AY262" s="18" t="s">
        <v>144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8" t="s">
        <v>85</v>
      </c>
      <c r="BK262" s="218">
        <f>ROUND(I262*H262,2)</f>
        <v>0</v>
      </c>
      <c r="BL262" s="18" t="s">
        <v>234</v>
      </c>
      <c r="BM262" s="217" t="s">
        <v>477</v>
      </c>
    </row>
    <row r="263" s="2" customFormat="1">
      <c r="A263" s="40"/>
      <c r="B263" s="41"/>
      <c r="C263" s="206" t="s">
        <v>478</v>
      </c>
      <c r="D263" s="206" t="s">
        <v>147</v>
      </c>
      <c r="E263" s="207" t="s">
        <v>479</v>
      </c>
      <c r="F263" s="208" t="s">
        <v>480</v>
      </c>
      <c r="G263" s="209" t="s">
        <v>189</v>
      </c>
      <c r="H263" s="210">
        <v>3</v>
      </c>
      <c r="I263" s="211"/>
      <c r="J263" s="212">
        <f>ROUND(I263*H263,2)</f>
        <v>0</v>
      </c>
      <c r="K263" s="208" t="s">
        <v>151</v>
      </c>
      <c r="L263" s="46"/>
      <c r="M263" s="213" t="s">
        <v>32</v>
      </c>
      <c r="N263" s="214" t="s">
        <v>48</v>
      </c>
      <c r="O263" s="86"/>
      <c r="P263" s="215">
        <f>O263*H263</f>
        <v>0</v>
      </c>
      <c r="Q263" s="215">
        <v>0.0035200000000000001</v>
      </c>
      <c r="R263" s="215">
        <f>Q263*H263</f>
        <v>0.01056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234</v>
      </c>
      <c r="AT263" s="217" t="s">
        <v>147</v>
      </c>
      <c r="AU263" s="217" t="s">
        <v>87</v>
      </c>
      <c r="AY263" s="18" t="s">
        <v>144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8" t="s">
        <v>85</v>
      </c>
      <c r="BK263" s="218">
        <f>ROUND(I263*H263,2)</f>
        <v>0</v>
      </c>
      <c r="BL263" s="18" t="s">
        <v>234</v>
      </c>
      <c r="BM263" s="217" t="s">
        <v>481</v>
      </c>
    </row>
    <row r="264" s="2" customFormat="1">
      <c r="A264" s="40"/>
      <c r="B264" s="41"/>
      <c r="C264" s="206" t="s">
        <v>482</v>
      </c>
      <c r="D264" s="206" t="s">
        <v>147</v>
      </c>
      <c r="E264" s="207" t="s">
        <v>483</v>
      </c>
      <c r="F264" s="208" t="s">
        <v>484</v>
      </c>
      <c r="G264" s="209" t="s">
        <v>189</v>
      </c>
      <c r="H264" s="210">
        <v>16</v>
      </c>
      <c r="I264" s="211"/>
      <c r="J264" s="212">
        <f>ROUND(I264*H264,2)</f>
        <v>0</v>
      </c>
      <c r="K264" s="208" t="s">
        <v>151</v>
      </c>
      <c r="L264" s="46"/>
      <c r="M264" s="213" t="s">
        <v>32</v>
      </c>
      <c r="N264" s="214" t="s">
        <v>48</v>
      </c>
      <c r="O264" s="86"/>
      <c r="P264" s="215">
        <f>O264*H264</f>
        <v>0</v>
      </c>
      <c r="Q264" s="215">
        <v>0.00031</v>
      </c>
      <c r="R264" s="215">
        <f>Q264*H264</f>
        <v>0.00496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234</v>
      </c>
      <c r="AT264" s="217" t="s">
        <v>147</v>
      </c>
      <c r="AU264" s="217" t="s">
        <v>87</v>
      </c>
      <c r="AY264" s="18" t="s">
        <v>144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8" t="s">
        <v>85</v>
      </c>
      <c r="BK264" s="218">
        <f>ROUND(I264*H264,2)</f>
        <v>0</v>
      </c>
      <c r="BL264" s="18" t="s">
        <v>234</v>
      </c>
      <c r="BM264" s="217" t="s">
        <v>485</v>
      </c>
    </row>
    <row r="265" s="13" customFormat="1">
      <c r="A265" s="13"/>
      <c r="B265" s="219"/>
      <c r="C265" s="220"/>
      <c r="D265" s="221" t="s">
        <v>154</v>
      </c>
      <c r="E265" s="222" t="s">
        <v>32</v>
      </c>
      <c r="F265" s="223" t="s">
        <v>486</v>
      </c>
      <c r="G265" s="220"/>
      <c r="H265" s="224">
        <v>4</v>
      </c>
      <c r="I265" s="225"/>
      <c r="J265" s="220"/>
      <c r="K265" s="220"/>
      <c r="L265" s="226"/>
      <c r="M265" s="227"/>
      <c r="N265" s="228"/>
      <c r="O265" s="228"/>
      <c r="P265" s="228"/>
      <c r="Q265" s="228"/>
      <c r="R265" s="228"/>
      <c r="S265" s="228"/>
      <c r="T265" s="22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0" t="s">
        <v>154</v>
      </c>
      <c r="AU265" s="230" t="s">
        <v>87</v>
      </c>
      <c r="AV265" s="13" t="s">
        <v>87</v>
      </c>
      <c r="AW265" s="13" t="s">
        <v>39</v>
      </c>
      <c r="AX265" s="13" t="s">
        <v>77</v>
      </c>
      <c r="AY265" s="230" t="s">
        <v>144</v>
      </c>
    </row>
    <row r="266" s="13" customFormat="1">
      <c r="A266" s="13"/>
      <c r="B266" s="219"/>
      <c r="C266" s="220"/>
      <c r="D266" s="221" t="s">
        <v>154</v>
      </c>
      <c r="E266" s="222" t="s">
        <v>32</v>
      </c>
      <c r="F266" s="223" t="s">
        <v>487</v>
      </c>
      <c r="G266" s="220"/>
      <c r="H266" s="224">
        <v>12</v>
      </c>
      <c r="I266" s="225"/>
      <c r="J266" s="220"/>
      <c r="K266" s="220"/>
      <c r="L266" s="226"/>
      <c r="M266" s="227"/>
      <c r="N266" s="228"/>
      <c r="O266" s="228"/>
      <c r="P266" s="228"/>
      <c r="Q266" s="228"/>
      <c r="R266" s="228"/>
      <c r="S266" s="228"/>
      <c r="T266" s="22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0" t="s">
        <v>154</v>
      </c>
      <c r="AU266" s="230" t="s">
        <v>87</v>
      </c>
      <c r="AV266" s="13" t="s">
        <v>87</v>
      </c>
      <c r="AW266" s="13" t="s">
        <v>39</v>
      </c>
      <c r="AX266" s="13" t="s">
        <v>77</v>
      </c>
      <c r="AY266" s="230" t="s">
        <v>144</v>
      </c>
    </row>
    <row r="267" s="14" customFormat="1">
      <c r="A267" s="14"/>
      <c r="B267" s="241"/>
      <c r="C267" s="242"/>
      <c r="D267" s="221" t="s">
        <v>154</v>
      </c>
      <c r="E267" s="243" t="s">
        <v>32</v>
      </c>
      <c r="F267" s="244" t="s">
        <v>205</v>
      </c>
      <c r="G267" s="242"/>
      <c r="H267" s="245">
        <v>16</v>
      </c>
      <c r="I267" s="246"/>
      <c r="J267" s="242"/>
      <c r="K267" s="242"/>
      <c r="L267" s="247"/>
      <c r="M267" s="248"/>
      <c r="N267" s="249"/>
      <c r="O267" s="249"/>
      <c r="P267" s="249"/>
      <c r="Q267" s="249"/>
      <c r="R267" s="249"/>
      <c r="S267" s="249"/>
      <c r="T267" s="25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1" t="s">
        <v>154</v>
      </c>
      <c r="AU267" s="251" t="s">
        <v>87</v>
      </c>
      <c r="AV267" s="14" t="s">
        <v>152</v>
      </c>
      <c r="AW267" s="14" t="s">
        <v>39</v>
      </c>
      <c r="AX267" s="14" t="s">
        <v>85</v>
      </c>
      <c r="AY267" s="251" t="s">
        <v>144</v>
      </c>
    </row>
    <row r="268" s="2" customFormat="1">
      <c r="A268" s="40"/>
      <c r="B268" s="41"/>
      <c r="C268" s="206" t="s">
        <v>488</v>
      </c>
      <c r="D268" s="206" t="s">
        <v>147</v>
      </c>
      <c r="E268" s="207" t="s">
        <v>489</v>
      </c>
      <c r="F268" s="208" t="s">
        <v>490</v>
      </c>
      <c r="G268" s="209" t="s">
        <v>189</v>
      </c>
      <c r="H268" s="210">
        <v>12</v>
      </c>
      <c r="I268" s="211"/>
      <c r="J268" s="212">
        <f>ROUND(I268*H268,2)</f>
        <v>0</v>
      </c>
      <c r="K268" s="208" t="s">
        <v>151</v>
      </c>
      <c r="L268" s="46"/>
      <c r="M268" s="213" t="s">
        <v>32</v>
      </c>
      <c r="N268" s="214" t="s">
        <v>48</v>
      </c>
      <c r="O268" s="86"/>
      <c r="P268" s="215">
        <f>O268*H268</f>
        <v>0</v>
      </c>
      <c r="Q268" s="215">
        <v>0.001</v>
      </c>
      <c r="R268" s="215">
        <f>Q268*H268</f>
        <v>0.012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234</v>
      </c>
      <c r="AT268" s="217" t="s">
        <v>147</v>
      </c>
      <c r="AU268" s="217" t="s">
        <v>87</v>
      </c>
      <c r="AY268" s="18" t="s">
        <v>144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8" t="s">
        <v>85</v>
      </c>
      <c r="BK268" s="218">
        <f>ROUND(I268*H268,2)</f>
        <v>0</v>
      </c>
      <c r="BL268" s="18" t="s">
        <v>234</v>
      </c>
      <c r="BM268" s="217" t="s">
        <v>491</v>
      </c>
    </row>
    <row r="269" s="13" customFormat="1">
      <c r="A269" s="13"/>
      <c r="B269" s="219"/>
      <c r="C269" s="220"/>
      <c r="D269" s="221" t="s">
        <v>154</v>
      </c>
      <c r="E269" s="222" t="s">
        <v>32</v>
      </c>
      <c r="F269" s="223" t="s">
        <v>492</v>
      </c>
      <c r="G269" s="220"/>
      <c r="H269" s="224">
        <v>3</v>
      </c>
      <c r="I269" s="225"/>
      <c r="J269" s="220"/>
      <c r="K269" s="220"/>
      <c r="L269" s="226"/>
      <c r="M269" s="227"/>
      <c r="N269" s="228"/>
      <c r="O269" s="228"/>
      <c r="P269" s="228"/>
      <c r="Q269" s="228"/>
      <c r="R269" s="228"/>
      <c r="S269" s="228"/>
      <c r="T269" s="22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0" t="s">
        <v>154</v>
      </c>
      <c r="AU269" s="230" t="s">
        <v>87</v>
      </c>
      <c r="AV269" s="13" t="s">
        <v>87</v>
      </c>
      <c r="AW269" s="13" t="s">
        <v>39</v>
      </c>
      <c r="AX269" s="13" t="s">
        <v>77</v>
      </c>
      <c r="AY269" s="230" t="s">
        <v>144</v>
      </c>
    </row>
    <row r="270" s="13" customFormat="1">
      <c r="A270" s="13"/>
      <c r="B270" s="219"/>
      <c r="C270" s="220"/>
      <c r="D270" s="221" t="s">
        <v>154</v>
      </c>
      <c r="E270" s="222" t="s">
        <v>32</v>
      </c>
      <c r="F270" s="223" t="s">
        <v>493</v>
      </c>
      <c r="G270" s="220"/>
      <c r="H270" s="224">
        <v>9</v>
      </c>
      <c r="I270" s="225"/>
      <c r="J270" s="220"/>
      <c r="K270" s="220"/>
      <c r="L270" s="226"/>
      <c r="M270" s="227"/>
      <c r="N270" s="228"/>
      <c r="O270" s="228"/>
      <c r="P270" s="228"/>
      <c r="Q270" s="228"/>
      <c r="R270" s="228"/>
      <c r="S270" s="228"/>
      <c r="T270" s="22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0" t="s">
        <v>154</v>
      </c>
      <c r="AU270" s="230" t="s">
        <v>87</v>
      </c>
      <c r="AV270" s="13" t="s">
        <v>87</v>
      </c>
      <c r="AW270" s="13" t="s">
        <v>39</v>
      </c>
      <c r="AX270" s="13" t="s">
        <v>77</v>
      </c>
      <c r="AY270" s="230" t="s">
        <v>144</v>
      </c>
    </row>
    <row r="271" s="14" customFormat="1">
      <c r="A271" s="14"/>
      <c r="B271" s="241"/>
      <c r="C271" s="242"/>
      <c r="D271" s="221" t="s">
        <v>154</v>
      </c>
      <c r="E271" s="243" t="s">
        <v>32</v>
      </c>
      <c r="F271" s="244" t="s">
        <v>205</v>
      </c>
      <c r="G271" s="242"/>
      <c r="H271" s="245">
        <v>12</v>
      </c>
      <c r="I271" s="246"/>
      <c r="J271" s="242"/>
      <c r="K271" s="242"/>
      <c r="L271" s="247"/>
      <c r="M271" s="248"/>
      <c r="N271" s="249"/>
      <c r="O271" s="249"/>
      <c r="P271" s="249"/>
      <c r="Q271" s="249"/>
      <c r="R271" s="249"/>
      <c r="S271" s="249"/>
      <c r="T271" s="25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1" t="s">
        <v>154</v>
      </c>
      <c r="AU271" s="251" t="s">
        <v>87</v>
      </c>
      <c r="AV271" s="14" t="s">
        <v>152</v>
      </c>
      <c r="AW271" s="14" t="s">
        <v>39</v>
      </c>
      <c r="AX271" s="14" t="s">
        <v>85</v>
      </c>
      <c r="AY271" s="251" t="s">
        <v>144</v>
      </c>
    </row>
    <row r="272" s="2" customFormat="1">
      <c r="A272" s="40"/>
      <c r="B272" s="41"/>
      <c r="C272" s="206" t="s">
        <v>494</v>
      </c>
      <c r="D272" s="206" t="s">
        <v>147</v>
      </c>
      <c r="E272" s="207" t="s">
        <v>495</v>
      </c>
      <c r="F272" s="208" t="s">
        <v>496</v>
      </c>
      <c r="G272" s="209" t="s">
        <v>189</v>
      </c>
      <c r="H272" s="210">
        <v>3</v>
      </c>
      <c r="I272" s="211"/>
      <c r="J272" s="212">
        <f>ROUND(I272*H272,2)</f>
        <v>0</v>
      </c>
      <c r="K272" s="208" t="s">
        <v>151</v>
      </c>
      <c r="L272" s="46"/>
      <c r="M272" s="213" t="s">
        <v>32</v>
      </c>
      <c r="N272" s="214" t="s">
        <v>48</v>
      </c>
      <c r="O272" s="86"/>
      <c r="P272" s="215">
        <f>O272*H272</f>
        <v>0</v>
      </c>
      <c r="Q272" s="215">
        <v>0.0020300000000000001</v>
      </c>
      <c r="R272" s="215">
        <f>Q272*H272</f>
        <v>0.0060899999999999999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234</v>
      </c>
      <c r="AT272" s="217" t="s">
        <v>147</v>
      </c>
      <c r="AU272" s="217" t="s">
        <v>87</v>
      </c>
      <c r="AY272" s="18" t="s">
        <v>144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8" t="s">
        <v>85</v>
      </c>
      <c r="BK272" s="218">
        <f>ROUND(I272*H272,2)</f>
        <v>0</v>
      </c>
      <c r="BL272" s="18" t="s">
        <v>234</v>
      </c>
      <c r="BM272" s="217" t="s">
        <v>497</v>
      </c>
    </row>
    <row r="273" s="2" customFormat="1" ht="21.75" customHeight="1">
      <c r="A273" s="40"/>
      <c r="B273" s="41"/>
      <c r="C273" s="206" t="s">
        <v>498</v>
      </c>
      <c r="D273" s="206" t="s">
        <v>147</v>
      </c>
      <c r="E273" s="207" t="s">
        <v>499</v>
      </c>
      <c r="F273" s="208" t="s">
        <v>500</v>
      </c>
      <c r="G273" s="209" t="s">
        <v>178</v>
      </c>
      <c r="H273" s="210">
        <v>35</v>
      </c>
      <c r="I273" s="211"/>
      <c r="J273" s="212">
        <f>ROUND(I273*H273,2)</f>
        <v>0</v>
      </c>
      <c r="K273" s="208" t="s">
        <v>151</v>
      </c>
      <c r="L273" s="46"/>
      <c r="M273" s="213" t="s">
        <v>32</v>
      </c>
      <c r="N273" s="214" t="s">
        <v>48</v>
      </c>
      <c r="O273" s="86"/>
      <c r="P273" s="215">
        <f>O273*H273</f>
        <v>0</v>
      </c>
      <c r="Q273" s="215">
        <v>0.012319999999999999</v>
      </c>
      <c r="R273" s="215">
        <f>Q273*H273</f>
        <v>0.43119999999999997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234</v>
      </c>
      <c r="AT273" s="217" t="s">
        <v>147</v>
      </c>
      <c r="AU273" s="217" t="s">
        <v>87</v>
      </c>
      <c r="AY273" s="18" t="s">
        <v>144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8" t="s">
        <v>85</v>
      </c>
      <c r="BK273" s="218">
        <f>ROUND(I273*H273,2)</f>
        <v>0</v>
      </c>
      <c r="BL273" s="18" t="s">
        <v>234</v>
      </c>
      <c r="BM273" s="217" t="s">
        <v>501</v>
      </c>
    </row>
    <row r="274" s="15" customFormat="1">
      <c r="A274" s="15"/>
      <c r="B274" s="256"/>
      <c r="C274" s="257"/>
      <c r="D274" s="221" t="s">
        <v>154</v>
      </c>
      <c r="E274" s="258" t="s">
        <v>32</v>
      </c>
      <c r="F274" s="259" t="s">
        <v>502</v>
      </c>
      <c r="G274" s="257"/>
      <c r="H274" s="258" t="s">
        <v>32</v>
      </c>
      <c r="I274" s="260"/>
      <c r="J274" s="257"/>
      <c r="K274" s="257"/>
      <c r="L274" s="261"/>
      <c r="M274" s="262"/>
      <c r="N274" s="263"/>
      <c r="O274" s="263"/>
      <c r="P274" s="263"/>
      <c r="Q274" s="263"/>
      <c r="R274" s="263"/>
      <c r="S274" s="263"/>
      <c r="T274" s="264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5" t="s">
        <v>154</v>
      </c>
      <c r="AU274" s="265" t="s">
        <v>87</v>
      </c>
      <c r="AV274" s="15" t="s">
        <v>85</v>
      </c>
      <c r="AW274" s="15" t="s">
        <v>39</v>
      </c>
      <c r="AX274" s="15" t="s">
        <v>77</v>
      </c>
      <c r="AY274" s="265" t="s">
        <v>144</v>
      </c>
    </row>
    <row r="275" s="13" customFormat="1">
      <c r="A275" s="13"/>
      <c r="B275" s="219"/>
      <c r="C275" s="220"/>
      <c r="D275" s="221" t="s">
        <v>154</v>
      </c>
      <c r="E275" s="222" t="s">
        <v>32</v>
      </c>
      <c r="F275" s="223" t="s">
        <v>503</v>
      </c>
      <c r="G275" s="220"/>
      <c r="H275" s="224">
        <v>35</v>
      </c>
      <c r="I275" s="225"/>
      <c r="J275" s="220"/>
      <c r="K275" s="220"/>
      <c r="L275" s="226"/>
      <c r="M275" s="227"/>
      <c r="N275" s="228"/>
      <c r="O275" s="228"/>
      <c r="P275" s="228"/>
      <c r="Q275" s="228"/>
      <c r="R275" s="228"/>
      <c r="S275" s="228"/>
      <c r="T275" s="22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0" t="s">
        <v>154</v>
      </c>
      <c r="AU275" s="230" t="s">
        <v>87</v>
      </c>
      <c r="AV275" s="13" t="s">
        <v>87</v>
      </c>
      <c r="AW275" s="13" t="s">
        <v>39</v>
      </c>
      <c r="AX275" s="13" t="s">
        <v>85</v>
      </c>
      <c r="AY275" s="230" t="s">
        <v>144</v>
      </c>
    </row>
    <row r="276" s="2" customFormat="1">
      <c r="A276" s="40"/>
      <c r="B276" s="41"/>
      <c r="C276" s="206" t="s">
        <v>504</v>
      </c>
      <c r="D276" s="206" t="s">
        <v>147</v>
      </c>
      <c r="E276" s="207" t="s">
        <v>505</v>
      </c>
      <c r="F276" s="208" t="s">
        <v>506</v>
      </c>
      <c r="G276" s="209" t="s">
        <v>178</v>
      </c>
      <c r="H276" s="210">
        <v>20</v>
      </c>
      <c r="I276" s="211"/>
      <c r="J276" s="212">
        <f>ROUND(I276*H276,2)</f>
        <v>0</v>
      </c>
      <c r="K276" s="208" t="s">
        <v>151</v>
      </c>
      <c r="L276" s="46"/>
      <c r="M276" s="213" t="s">
        <v>32</v>
      </c>
      <c r="N276" s="214" t="s">
        <v>48</v>
      </c>
      <c r="O276" s="86"/>
      <c r="P276" s="215">
        <f>O276*H276</f>
        <v>0</v>
      </c>
      <c r="Q276" s="215">
        <v>0.00155</v>
      </c>
      <c r="R276" s="215">
        <f>Q276*H276</f>
        <v>0.031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234</v>
      </c>
      <c r="AT276" s="217" t="s">
        <v>147</v>
      </c>
      <c r="AU276" s="217" t="s">
        <v>87</v>
      </c>
      <c r="AY276" s="18" t="s">
        <v>144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8" t="s">
        <v>85</v>
      </c>
      <c r="BK276" s="218">
        <f>ROUND(I276*H276,2)</f>
        <v>0</v>
      </c>
      <c r="BL276" s="18" t="s">
        <v>234</v>
      </c>
      <c r="BM276" s="217" t="s">
        <v>507</v>
      </c>
    </row>
    <row r="277" s="13" customFormat="1">
      <c r="A277" s="13"/>
      <c r="B277" s="219"/>
      <c r="C277" s="220"/>
      <c r="D277" s="221" t="s">
        <v>154</v>
      </c>
      <c r="E277" s="222" t="s">
        <v>32</v>
      </c>
      <c r="F277" s="223" t="s">
        <v>508</v>
      </c>
      <c r="G277" s="220"/>
      <c r="H277" s="224">
        <v>20</v>
      </c>
      <c r="I277" s="225"/>
      <c r="J277" s="220"/>
      <c r="K277" s="220"/>
      <c r="L277" s="226"/>
      <c r="M277" s="227"/>
      <c r="N277" s="228"/>
      <c r="O277" s="228"/>
      <c r="P277" s="228"/>
      <c r="Q277" s="228"/>
      <c r="R277" s="228"/>
      <c r="S277" s="228"/>
      <c r="T277" s="22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0" t="s">
        <v>154</v>
      </c>
      <c r="AU277" s="230" t="s">
        <v>87</v>
      </c>
      <c r="AV277" s="13" t="s">
        <v>87</v>
      </c>
      <c r="AW277" s="13" t="s">
        <v>39</v>
      </c>
      <c r="AX277" s="13" t="s">
        <v>85</v>
      </c>
      <c r="AY277" s="230" t="s">
        <v>144</v>
      </c>
    </row>
    <row r="278" s="2" customFormat="1" ht="21.75" customHeight="1">
      <c r="A278" s="40"/>
      <c r="B278" s="41"/>
      <c r="C278" s="206" t="s">
        <v>509</v>
      </c>
      <c r="D278" s="206" t="s">
        <v>147</v>
      </c>
      <c r="E278" s="207" t="s">
        <v>510</v>
      </c>
      <c r="F278" s="208" t="s">
        <v>511</v>
      </c>
      <c r="G278" s="209" t="s">
        <v>178</v>
      </c>
      <c r="H278" s="210">
        <v>18</v>
      </c>
      <c r="I278" s="211"/>
      <c r="J278" s="212">
        <f>ROUND(I278*H278,2)</f>
        <v>0</v>
      </c>
      <c r="K278" s="208" t="s">
        <v>151</v>
      </c>
      <c r="L278" s="46"/>
      <c r="M278" s="213" t="s">
        <v>32</v>
      </c>
      <c r="N278" s="214" t="s">
        <v>48</v>
      </c>
      <c r="O278" s="86"/>
      <c r="P278" s="215">
        <f>O278*H278</f>
        <v>0</v>
      </c>
      <c r="Q278" s="215">
        <v>0.00048000000000000001</v>
      </c>
      <c r="R278" s="215">
        <f>Q278*H278</f>
        <v>0.0086400000000000001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234</v>
      </c>
      <c r="AT278" s="217" t="s">
        <v>147</v>
      </c>
      <c r="AU278" s="217" t="s">
        <v>87</v>
      </c>
      <c r="AY278" s="18" t="s">
        <v>144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8" t="s">
        <v>85</v>
      </c>
      <c r="BK278" s="218">
        <f>ROUND(I278*H278,2)</f>
        <v>0</v>
      </c>
      <c r="BL278" s="18" t="s">
        <v>234</v>
      </c>
      <c r="BM278" s="217" t="s">
        <v>512</v>
      </c>
    </row>
    <row r="279" s="13" customFormat="1">
      <c r="A279" s="13"/>
      <c r="B279" s="219"/>
      <c r="C279" s="220"/>
      <c r="D279" s="221" t="s">
        <v>154</v>
      </c>
      <c r="E279" s="222" t="s">
        <v>32</v>
      </c>
      <c r="F279" s="223" t="s">
        <v>486</v>
      </c>
      <c r="G279" s="220"/>
      <c r="H279" s="224">
        <v>4</v>
      </c>
      <c r="I279" s="225"/>
      <c r="J279" s="220"/>
      <c r="K279" s="220"/>
      <c r="L279" s="226"/>
      <c r="M279" s="227"/>
      <c r="N279" s="228"/>
      <c r="O279" s="228"/>
      <c r="P279" s="228"/>
      <c r="Q279" s="228"/>
      <c r="R279" s="228"/>
      <c r="S279" s="228"/>
      <c r="T279" s="22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0" t="s">
        <v>154</v>
      </c>
      <c r="AU279" s="230" t="s">
        <v>87</v>
      </c>
      <c r="AV279" s="13" t="s">
        <v>87</v>
      </c>
      <c r="AW279" s="13" t="s">
        <v>39</v>
      </c>
      <c r="AX279" s="13" t="s">
        <v>77</v>
      </c>
      <c r="AY279" s="230" t="s">
        <v>144</v>
      </c>
    </row>
    <row r="280" s="13" customFormat="1">
      <c r="A280" s="13"/>
      <c r="B280" s="219"/>
      <c r="C280" s="220"/>
      <c r="D280" s="221" t="s">
        <v>154</v>
      </c>
      <c r="E280" s="222" t="s">
        <v>32</v>
      </c>
      <c r="F280" s="223" t="s">
        <v>487</v>
      </c>
      <c r="G280" s="220"/>
      <c r="H280" s="224">
        <v>12</v>
      </c>
      <c r="I280" s="225"/>
      <c r="J280" s="220"/>
      <c r="K280" s="220"/>
      <c r="L280" s="226"/>
      <c r="M280" s="227"/>
      <c r="N280" s="228"/>
      <c r="O280" s="228"/>
      <c r="P280" s="228"/>
      <c r="Q280" s="228"/>
      <c r="R280" s="228"/>
      <c r="S280" s="228"/>
      <c r="T280" s="22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0" t="s">
        <v>154</v>
      </c>
      <c r="AU280" s="230" t="s">
        <v>87</v>
      </c>
      <c r="AV280" s="13" t="s">
        <v>87</v>
      </c>
      <c r="AW280" s="13" t="s">
        <v>39</v>
      </c>
      <c r="AX280" s="13" t="s">
        <v>77</v>
      </c>
      <c r="AY280" s="230" t="s">
        <v>144</v>
      </c>
    </row>
    <row r="281" s="13" customFormat="1">
      <c r="A281" s="13"/>
      <c r="B281" s="219"/>
      <c r="C281" s="220"/>
      <c r="D281" s="221" t="s">
        <v>154</v>
      </c>
      <c r="E281" s="222" t="s">
        <v>32</v>
      </c>
      <c r="F281" s="223" t="s">
        <v>513</v>
      </c>
      <c r="G281" s="220"/>
      <c r="H281" s="224">
        <v>2</v>
      </c>
      <c r="I281" s="225"/>
      <c r="J281" s="220"/>
      <c r="K281" s="220"/>
      <c r="L281" s="226"/>
      <c r="M281" s="227"/>
      <c r="N281" s="228"/>
      <c r="O281" s="228"/>
      <c r="P281" s="228"/>
      <c r="Q281" s="228"/>
      <c r="R281" s="228"/>
      <c r="S281" s="228"/>
      <c r="T281" s="22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0" t="s">
        <v>154</v>
      </c>
      <c r="AU281" s="230" t="s">
        <v>87</v>
      </c>
      <c r="AV281" s="13" t="s">
        <v>87</v>
      </c>
      <c r="AW281" s="13" t="s">
        <v>39</v>
      </c>
      <c r="AX281" s="13" t="s">
        <v>77</v>
      </c>
      <c r="AY281" s="230" t="s">
        <v>144</v>
      </c>
    </row>
    <row r="282" s="14" customFormat="1">
      <c r="A282" s="14"/>
      <c r="B282" s="241"/>
      <c r="C282" s="242"/>
      <c r="D282" s="221" t="s">
        <v>154</v>
      </c>
      <c r="E282" s="243" t="s">
        <v>32</v>
      </c>
      <c r="F282" s="244" t="s">
        <v>205</v>
      </c>
      <c r="G282" s="242"/>
      <c r="H282" s="245">
        <v>18</v>
      </c>
      <c r="I282" s="246"/>
      <c r="J282" s="242"/>
      <c r="K282" s="242"/>
      <c r="L282" s="247"/>
      <c r="M282" s="248"/>
      <c r="N282" s="249"/>
      <c r="O282" s="249"/>
      <c r="P282" s="249"/>
      <c r="Q282" s="249"/>
      <c r="R282" s="249"/>
      <c r="S282" s="249"/>
      <c r="T282" s="250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1" t="s">
        <v>154</v>
      </c>
      <c r="AU282" s="251" t="s">
        <v>87</v>
      </c>
      <c r="AV282" s="14" t="s">
        <v>152</v>
      </c>
      <c r="AW282" s="14" t="s">
        <v>39</v>
      </c>
      <c r="AX282" s="14" t="s">
        <v>85</v>
      </c>
      <c r="AY282" s="251" t="s">
        <v>144</v>
      </c>
    </row>
    <row r="283" s="2" customFormat="1" ht="21.75" customHeight="1">
      <c r="A283" s="40"/>
      <c r="B283" s="41"/>
      <c r="C283" s="206" t="s">
        <v>514</v>
      </c>
      <c r="D283" s="206" t="s">
        <v>147</v>
      </c>
      <c r="E283" s="207" t="s">
        <v>515</v>
      </c>
      <c r="F283" s="208" t="s">
        <v>516</v>
      </c>
      <c r="G283" s="209" t="s">
        <v>178</v>
      </c>
      <c r="H283" s="210">
        <v>6</v>
      </c>
      <c r="I283" s="211"/>
      <c r="J283" s="212">
        <f>ROUND(I283*H283,2)</f>
        <v>0</v>
      </c>
      <c r="K283" s="208" t="s">
        <v>151</v>
      </c>
      <c r="L283" s="46"/>
      <c r="M283" s="213" t="s">
        <v>32</v>
      </c>
      <c r="N283" s="214" t="s">
        <v>48</v>
      </c>
      <c r="O283" s="86"/>
      <c r="P283" s="215">
        <f>O283*H283</f>
        <v>0</v>
      </c>
      <c r="Q283" s="215">
        <v>0.0022399999999999998</v>
      </c>
      <c r="R283" s="215">
        <f>Q283*H283</f>
        <v>0.013439999999999999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234</v>
      </c>
      <c r="AT283" s="217" t="s">
        <v>147</v>
      </c>
      <c r="AU283" s="217" t="s">
        <v>87</v>
      </c>
      <c r="AY283" s="18" t="s">
        <v>144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8" t="s">
        <v>85</v>
      </c>
      <c r="BK283" s="218">
        <f>ROUND(I283*H283,2)</f>
        <v>0</v>
      </c>
      <c r="BL283" s="18" t="s">
        <v>234</v>
      </c>
      <c r="BM283" s="217" t="s">
        <v>517</v>
      </c>
    </row>
    <row r="284" s="13" customFormat="1">
      <c r="A284" s="13"/>
      <c r="B284" s="219"/>
      <c r="C284" s="220"/>
      <c r="D284" s="221" t="s">
        <v>154</v>
      </c>
      <c r="E284" s="222" t="s">
        <v>32</v>
      </c>
      <c r="F284" s="223" t="s">
        <v>518</v>
      </c>
      <c r="G284" s="220"/>
      <c r="H284" s="224">
        <v>1.5</v>
      </c>
      <c r="I284" s="225"/>
      <c r="J284" s="220"/>
      <c r="K284" s="220"/>
      <c r="L284" s="226"/>
      <c r="M284" s="227"/>
      <c r="N284" s="228"/>
      <c r="O284" s="228"/>
      <c r="P284" s="228"/>
      <c r="Q284" s="228"/>
      <c r="R284" s="228"/>
      <c r="S284" s="228"/>
      <c r="T284" s="22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0" t="s">
        <v>154</v>
      </c>
      <c r="AU284" s="230" t="s">
        <v>87</v>
      </c>
      <c r="AV284" s="13" t="s">
        <v>87</v>
      </c>
      <c r="AW284" s="13" t="s">
        <v>39</v>
      </c>
      <c r="AX284" s="13" t="s">
        <v>77</v>
      </c>
      <c r="AY284" s="230" t="s">
        <v>144</v>
      </c>
    </row>
    <row r="285" s="13" customFormat="1">
      <c r="A285" s="13"/>
      <c r="B285" s="219"/>
      <c r="C285" s="220"/>
      <c r="D285" s="221" t="s">
        <v>154</v>
      </c>
      <c r="E285" s="222" t="s">
        <v>32</v>
      </c>
      <c r="F285" s="223" t="s">
        <v>519</v>
      </c>
      <c r="G285" s="220"/>
      <c r="H285" s="224">
        <v>4.5</v>
      </c>
      <c r="I285" s="225"/>
      <c r="J285" s="220"/>
      <c r="K285" s="220"/>
      <c r="L285" s="226"/>
      <c r="M285" s="227"/>
      <c r="N285" s="228"/>
      <c r="O285" s="228"/>
      <c r="P285" s="228"/>
      <c r="Q285" s="228"/>
      <c r="R285" s="228"/>
      <c r="S285" s="228"/>
      <c r="T285" s="22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0" t="s">
        <v>154</v>
      </c>
      <c r="AU285" s="230" t="s">
        <v>87</v>
      </c>
      <c r="AV285" s="13" t="s">
        <v>87</v>
      </c>
      <c r="AW285" s="13" t="s">
        <v>39</v>
      </c>
      <c r="AX285" s="13" t="s">
        <v>77</v>
      </c>
      <c r="AY285" s="230" t="s">
        <v>144</v>
      </c>
    </row>
    <row r="286" s="14" customFormat="1">
      <c r="A286" s="14"/>
      <c r="B286" s="241"/>
      <c r="C286" s="242"/>
      <c r="D286" s="221" t="s">
        <v>154</v>
      </c>
      <c r="E286" s="243" t="s">
        <v>32</v>
      </c>
      <c r="F286" s="244" t="s">
        <v>205</v>
      </c>
      <c r="G286" s="242"/>
      <c r="H286" s="245">
        <v>6</v>
      </c>
      <c r="I286" s="246"/>
      <c r="J286" s="242"/>
      <c r="K286" s="242"/>
      <c r="L286" s="247"/>
      <c r="M286" s="248"/>
      <c r="N286" s="249"/>
      <c r="O286" s="249"/>
      <c r="P286" s="249"/>
      <c r="Q286" s="249"/>
      <c r="R286" s="249"/>
      <c r="S286" s="249"/>
      <c r="T286" s="25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1" t="s">
        <v>154</v>
      </c>
      <c r="AU286" s="251" t="s">
        <v>87</v>
      </c>
      <c r="AV286" s="14" t="s">
        <v>152</v>
      </c>
      <c r="AW286" s="14" t="s">
        <v>39</v>
      </c>
      <c r="AX286" s="14" t="s">
        <v>85</v>
      </c>
      <c r="AY286" s="251" t="s">
        <v>144</v>
      </c>
    </row>
    <row r="287" s="2" customFormat="1">
      <c r="A287" s="40"/>
      <c r="B287" s="41"/>
      <c r="C287" s="206" t="s">
        <v>520</v>
      </c>
      <c r="D287" s="206" t="s">
        <v>147</v>
      </c>
      <c r="E287" s="207" t="s">
        <v>521</v>
      </c>
      <c r="F287" s="208" t="s">
        <v>522</v>
      </c>
      <c r="G287" s="209" t="s">
        <v>189</v>
      </c>
      <c r="H287" s="210">
        <v>16</v>
      </c>
      <c r="I287" s="211"/>
      <c r="J287" s="212">
        <f>ROUND(I287*H287,2)</f>
        <v>0</v>
      </c>
      <c r="K287" s="208" t="s">
        <v>151</v>
      </c>
      <c r="L287" s="46"/>
      <c r="M287" s="213" t="s">
        <v>32</v>
      </c>
      <c r="N287" s="214" t="s">
        <v>48</v>
      </c>
      <c r="O287" s="86"/>
      <c r="P287" s="215">
        <f>O287*H287</f>
        <v>0</v>
      </c>
      <c r="Q287" s="215">
        <v>0</v>
      </c>
      <c r="R287" s="215">
        <f>Q287*H287</f>
        <v>0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234</v>
      </c>
      <c r="AT287" s="217" t="s">
        <v>147</v>
      </c>
      <c r="AU287" s="217" t="s">
        <v>87</v>
      </c>
      <c r="AY287" s="18" t="s">
        <v>144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8" t="s">
        <v>85</v>
      </c>
      <c r="BK287" s="218">
        <f>ROUND(I287*H287,2)</f>
        <v>0</v>
      </c>
      <c r="BL287" s="18" t="s">
        <v>234</v>
      </c>
      <c r="BM287" s="217" t="s">
        <v>523</v>
      </c>
    </row>
    <row r="288" s="13" customFormat="1">
      <c r="A288" s="13"/>
      <c r="B288" s="219"/>
      <c r="C288" s="220"/>
      <c r="D288" s="221" t="s">
        <v>154</v>
      </c>
      <c r="E288" s="222" t="s">
        <v>32</v>
      </c>
      <c r="F288" s="223" t="s">
        <v>486</v>
      </c>
      <c r="G288" s="220"/>
      <c r="H288" s="224">
        <v>4</v>
      </c>
      <c r="I288" s="225"/>
      <c r="J288" s="220"/>
      <c r="K288" s="220"/>
      <c r="L288" s="226"/>
      <c r="M288" s="227"/>
      <c r="N288" s="228"/>
      <c r="O288" s="228"/>
      <c r="P288" s="228"/>
      <c r="Q288" s="228"/>
      <c r="R288" s="228"/>
      <c r="S288" s="228"/>
      <c r="T288" s="22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0" t="s">
        <v>154</v>
      </c>
      <c r="AU288" s="230" t="s">
        <v>87</v>
      </c>
      <c r="AV288" s="13" t="s">
        <v>87</v>
      </c>
      <c r="AW288" s="13" t="s">
        <v>39</v>
      </c>
      <c r="AX288" s="13" t="s">
        <v>77</v>
      </c>
      <c r="AY288" s="230" t="s">
        <v>144</v>
      </c>
    </row>
    <row r="289" s="13" customFormat="1">
      <c r="A289" s="13"/>
      <c r="B289" s="219"/>
      <c r="C289" s="220"/>
      <c r="D289" s="221" t="s">
        <v>154</v>
      </c>
      <c r="E289" s="222" t="s">
        <v>32</v>
      </c>
      <c r="F289" s="223" t="s">
        <v>487</v>
      </c>
      <c r="G289" s="220"/>
      <c r="H289" s="224">
        <v>12</v>
      </c>
      <c r="I289" s="225"/>
      <c r="J289" s="220"/>
      <c r="K289" s="220"/>
      <c r="L289" s="226"/>
      <c r="M289" s="227"/>
      <c r="N289" s="228"/>
      <c r="O289" s="228"/>
      <c r="P289" s="228"/>
      <c r="Q289" s="228"/>
      <c r="R289" s="228"/>
      <c r="S289" s="228"/>
      <c r="T289" s="22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0" t="s">
        <v>154</v>
      </c>
      <c r="AU289" s="230" t="s">
        <v>87</v>
      </c>
      <c r="AV289" s="13" t="s">
        <v>87</v>
      </c>
      <c r="AW289" s="13" t="s">
        <v>39</v>
      </c>
      <c r="AX289" s="13" t="s">
        <v>77</v>
      </c>
      <c r="AY289" s="230" t="s">
        <v>144</v>
      </c>
    </row>
    <row r="290" s="14" customFormat="1">
      <c r="A290" s="14"/>
      <c r="B290" s="241"/>
      <c r="C290" s="242"/>
      <c r="D290" s="221" t="s">
        <v>154</v>
      </c>
      <c r="E290" s="243" t="s">
        <v>32</v>
      </c>
      <c r="F290" s="244" t="s">
        <v>205</v>
      </c>
      <c r="G290" s="242"/>
      <c r="H290" s="245">
        <v>16</v>
      </c>
      <c r="I290" s="246"/>
      <c r="J290" s="242"/>
      <c r="K290" s="242"/>
      <c r="L290" s="247"/>
      <c r="M290" s="248"/>
      <c r="N290" s="249"/>
      <c r="O290" s="249"/>
      <c r="P290" s="249"/>
      <c r="Q290" s="249"/>
      <c r="R290" s="249"/>
      <c r="S290" s="249"/>
      <c r="T290" s="25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1" t="s">
        <v>154</v>
      </c>
      <c r="AU290" s="251" t="s">
        <v>87</v>
      </c>
      <c r="AV290" s="14" t="s">
        <v>152</v>
      </c>
      <c r="AW290" s="14" t="s">
        <v>39</v>
      </c>
      <c r="AX290" s="14" t="s">
        <v>85</v>
      </c>
      <c r="AY290" s="251" t="s">
        <v>144</v>
      </c>
    </row>
    <row r="291" s="2" customFormat="1">
      <c r="A291" s="40"/>
      <c r="B291" s="41"/>
      <c r="C291" s="206" t="s">
        <v>524</v>
      </c>
      <c r="D291" s="206" t="s">
        <v>147</v>
      </c>
      <c r="E291" s="207" t="s">
        <v>525</v>
      </c>
      <c r="F291" s="208" t="s">
        <v>526</v>
      </c>
      <c r="G291" s="209" t="s">
        <v>189</v>
      </c>
      <c r="H291" s="210">
        <v>1</v>
      </c>
      <c r="I291" s="211"/>
      <c r="J291" s="212">
        <f>ROUND(I291*H291,2)</f>
        <v>0</v>
      </c>
      <c r="K291" s="208" t="s">
        <v>151</v>
      </c>
      <c r="L291" s="46"/>
      <c r="M291" s="213" t="s">
        <v>32</v>
      </c>
      <c r="N291" s="214" t="s">
        <v>48</v>
      </c>
      <c r="O291" s="86"/>
      <c r="P291" s="215">
        <f>O291*H291</f>
        <v>0</v>
      </c>
      <c r="Q291" s="215">
        <v>0.0049500000000000004</v>
      </c>
      <c r="R291" s="215">
        <f>Q291*H291</f>
        <v>0.0049500000000000004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234</v>
      </c>
      <c r="AT291" s="217" t="s">
        <v>147</v>
      </c>
      <c r="AU291" s="217" t="s">
        <v>87</v>
      </c>
      <c r="AY291" s="18" t="s">
        <v>144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8" t="s">
        <v>85</v>
      </c>
      <c r="BK291" s="218">
        <f>ROUND(I291*H291,2)</f>
        <v>0</v>
      </c>
      <c r="BL291" s="18" t="s">
        <v>234</v>
      </c>
      <c r="BM291" s="217" t="s">
        <v>527</v>
      </c>
    </row>
    <row r="292" s="13" customFormat="1">
      <c r="A292" s="13"/>
      <c r="B292" s="219"/>
      <c r="C292" s="220"/>
      <c r="D292" s="221" t="s">
        <v>154</v>
      </c>
      <c r="E292" s="222" t="s">
        <v>32</v>
      </c>
      <c r="F292" s="223" t="s">
        <v>528</v>
      </c>
      <c r="G292" s="220"/>
      <c r="H292" s="224">
        <v>1</v>
      </c>
      <c r="I292" s="225"/>
      <c r="J292" s="220"/>
      <c r="K292" s="220"/>
      <c r="L292" s="226"/>
      <c r="M292" s="227"/>
      <c r="N292" s="228"/>
      <c r="O292" s="228"/>
      <c r="P292" s="228"/>
      <c r="Q292" s="228"/>
      <c r="R292" s="228"/>
      <c r="S292" s="228"/>
      <c r="T292" s="22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0" t="s">
        <v>154</v>
      </c>
      <c r="AU292" s="230" t="s">
        <v>87</v>
      </c>
      <c r="AV292" s="13" t="s">
        <v>87</v>
      </c>
      <c r="AW292" s="13" t="s">
        <v>39</v>
      </c>
      <c r="AX292" s="13" t="s">
        <v>85</v>
      </c>
      <c r="AY292" s="230" t="s">
        <v>144</v>
      </c>
    </row>
    <row r="293" s="2" customFormat="1">
      <c r="A293" s="40"/>
      <c r="B293" s="41"/>
      <c r="C293" s="206" t="s">
        <v>529</v>
      </c>
      <c r="D293" s="206" t="s">
        <v>147</v>
      </c>
      <c r="E293" s="207" t="s">
        <v>530</v>
      </c>
      <c r="F293" s="208" t="s">
        <v>531</v>
      </c>
      <c r="G293" s="209" t="s">
        <v>189</v>
      </c>
      <c r="H293" s="210">
        <v>4</v>
      </c>
      <c r="I293" s="211"/>
      <c r="J293" s="212">
        <f>ROUND(I293*H293,2)</f>
        <v>0</v>
      </c>
      <c r="K293" s="208" t="s">
        <v>151</v>
      </c>
      <c r="L293" s="46"/>
      <c r="M293" s="213" t="s">
        <v>32</v>
      </c>
      <c r="N293" s="214" t="s">
        <v>48</v>
      </c>
      <c r="O293" s="86"/>
      <c r="P293" s="215">
        <f>O293*H293</f>
        <v>0</v>
      </c>
      <c r="Q293" s="215">
        <v>0.0015</v>
      </c>
      <c r="R293" s="215">
        <f>Q293*H293</f>
        <v>0.0060000000000000001</v>
      </c>
      <c r="S293" s="215">
        <v>0</v>
      </c>
      <c r="T293" s="21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234</v>
      </c>
      <c r="AT293" s="217" t="s">
        <v>147</v>
      </c>
      <c r="AU293" s="217" t="s">
        <v>87</v>
      </c>
      <c r="AY293" s="18" t="s">
        <v>144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8" t="s">
        <v>85</v>
      </c>
      <c r="BK293" s="218">
        <f>ROUND(I293*H293,2)</f>
        <v>0</v>
      </c>
      <c r="BL293" s="18" t="s">
        <v>234</v>
      </c>
      <c r="BM293" s="217" t="s">
        <v>532</v>
      </c>
    </row>
    <row r="294" s="2" customFormat="1">
      <c r="A294" s="40"/>
      <c r="B294" s="41"/>
      <c r="C294" s="206" t="s">
        <v>533</v>
      </c>
      <c r="D294" s="206" t="s">
        <v>147</v>
      </c>
      <c r="E294" s="207" t="s">
        <v>534</v>
      </c>
      <c r="F294" s="208" t="s">
        <v>535</v>
      </c>
      <c r="G294" s="209" t="s">
        <v>189</v>
      </c>
      <c r="H294" s="210">
        <v>1</v>
      </c>
      <c r="I294" s="211"/>
      <c r="J294" s="212">
        <f>ROUND(I294*H294,2)</f>
        <v>0</v>
      </c>
      <c r="K294" s="208" t="s">
        <v>151</v>
      </c>
      <c r="L294" s="46"/>
      <c r="M294" s="213" t="s">
        <v>32</v>
      </c>
      <c r="N294" s="214" t="s">
        <v>48</v>
      </c>
      <c r="O294" s="86"/>
      <c r="P294" s="215">
        <f>O294*H294</f>
        <v>0</v>
      </c>
      <c r="Q294" s="215">
        <v>0.00017000000000000001</v>
      </c>
      <c r="R294" s="215">
        <f>Q294*H294</f>
        <v>0.00017000000000000001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234</v>
      </c>
      <c r="AT294" s="217" t="s">
        <v>147</v>
      </c>
      <c r="AU294" s="217" t="s">
        <v>87</v>
      </c>
      <c r="AY294" s="18" t="s">
        <v>144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8" t="s">
        <v>85</v>
      </c>
      <c r="BK294" s="218">
        <f>ROUND(I294*H294,2)</f>
        <v>0</v>
      </c>
      <c r="BL294" s="18" t="s">
        <v>234</v>
      </c>
      <c r="BM294" s="217" t="s">
        <v>536</v>
      </c>
    </row>
    <row r="295" s="2" customFormat="1">
      <c r="A295" s="40"/>
      <c r="B295" s="41"/>
      <c r="C295" s="206" t="s">
        <v>537</v>
      </c>
      <c r="D295" s="206" t="s">
        <v>147</v>
      </c>
      <c r="E295" s="207" t="s">
        <v>538</v>
      </c>
      <c r="F295" s="208" t="s">
        <v>539</v>
      </c>
      <c r="G295" s="209" t="s">
        <v>178</v>
      </c>
      <c r="H295" s="210">
        <v>20</v>
      </c>
      <c r="I295" s="211"/>
      <c r="J295" s="212">
        <f>ROUND(I295*H295,2)</f>
        <v>0</v>
      </c>
      <c r="K295" s="208" t="s">
        <v>151</v>
      </c>
      <c r="L295" s="46"/>
      <c r="M295" s="213" t="s">
        <v>32</v>
      </c>
      <c r="N295" s="214" t="s">
        <v>48</v>
      </c>
      <c r="O295" s="86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234</v>
      </c>
      <c r="AT295" s="217" t="s">
        <v>147</v>
      </c>
      <c r="AU295" s="217" t="s">
        <v>87</v>
      </c>
      <c r="AY295" s="18" t="s">
        <v>144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8" t="s">
        <v>85</v>
      </c>
      <c r="BK295" s="218">
        <f>ROUND(I295*H295,2)</f>
        <v>0</v>
      </c>
      <c r="BL295" s="18" t="s">
        <v>234</v>
      </c>
      <c r="BM295" s="217" t="s">
        <v>540</v>
      </c>
    </row>
    <row r="296" s="2" customFormat="1" ht="44.25" customHeight="1">
      <c r="A296" s="40"/>
      <c r="B296" s="41"/>
      <c r="C296" s="206" t="s">
        <v>541</v>
      </c>
      <c r="D296" s="206" t="s">
        <v>147</v>
      </c>
      <c r="E296" s="207" t="s">
        <v>542</v>
      </c>
      <c r="F296" s="208" t="s">
        <v>543</v>
      </c>
      <c r="G296" s="209" t="s">
        <v>162</v>
      </c>
      <c r="H296" s="210">
        <v>0.52900000000000003</v>
      </c>
      <c r="I296" s="211"/>
      <c r="J296" s="212">
        <f>ROUND(I296*H296,2)</f>
        <v>0</v>
      </c>
      <c r="K296" s="208" t="s">
        <v>151</v>
      </c>
      <c r="L296" s="46"/>
      <c r="M296" s="213" t="s">
        <v>32</v>
      </c>
      <c r="N296" s="214" t="s">
        <v>48</v>
      </c>
      <c r="O296" s="86"/>
      <c r="P296" s="215">
        <f>O296*H296</f>
        <v>0</v>
      </c>
      <c r="Q296" s="215">
        <v>0</v>
      </c>
      <c r="R296" s="215">
        <f>Q296*H296</f>
        <v>0</v>
      </c>
      <c r="S296" s="215">
        <v>0</v>
      </c>
      <c r="T296" s="216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7" t="s">
        <v>234</v>
      </c>
      <c r="AT296" s="217" t="s">
        <v>147</v>
      </c>
      <c r="AU296" s="217" t="s">
        <v>87</v>
      </c>
      <c r="AY296" s="18" t="s">
        <v>144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8" t="s">
        <v>85</v>
      </c>
      <c r="BK296" s="218">
        <f>ROUND(I296*H296,2)</f>
        <v>0</v>
      </c>
      <c r="BL296" s="18" t="s">
        <v>234</v>
      </c>
      <c r="BM296" s="217" t="s">
        <v>544</v>
      </c>
    </row>
    <row r="297" s="2" customFormat="1">
      <c r="A297" s="40"/>
      <c r="B297" s="41"/>
      <c r="C297" s="206" t="s">
        <v>545</v>
      </c>
      <c r="D297" s="206" t="s">
        <v>147</v>
      </c>
      <c r="E297" s="207" t="s">
        <v>546</v>
      </c>
      <c r="F297" s="208" t="s">
        <v>547</v>
      </c>
      <c r="G297" s="209" t="s">
        <v>162</v>
      </c>
      <c r="H297" s="210">
        <v>0.52900000000000003</v>
      </c>
      <c r="I297" s="211"/>
      <c r="J297" s="212">
        <f>ROUND(I297*H297,2)</f>
        <v>0</v>
      </c>
      <c r="K297" s="208" t="s">
        <v>151</v>
      </c>
      <c r="L297" s="46"/>
      <c r="M297" s="213" t="s">
        <v>32</v>
      </c>
      <c r="N297" s="214" t="s">
        <v>48</v>
      </c>
      <c r="O297" s="86"/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234</v>
      </c>
      <c r="AT297" s="217" t="s">
        <v>147</v>
      </c>
      <c r="AU297" s="217" t="s">
        <v>87</v>
      </c>
      <c r="AY297" s="18" t="s">
        <v>144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8" t="s">
        <v>85</v>
      </c>
      <c r="BK297" s="218">
        <f>ROUND(I297*H297,2)</f>
        <v>0</v>
      </c>
      <c r="BL297" s="18" t="s">
        <v>234</v>
      </c>
      <c r="BM297" s="217" t="s">
        <v>548</v>
      </c>
    </row>
    <row r="298" s="12" customFormat="1" ht="22.8" customHeight="1">
      <c r="A298" s="12"/>
      <c r="B298" s="190"/>
      <c r="C298" s="191"/>
      <c r="D298" s="192" t="s">
        <v>76</v>
      </c>
      <c r="E298" s="204" t="s">
        <v>549</v>
      </c>
      <c r="F298" s="204" t="s">
        <v>550</v>
      </c>
      <c r="G298" s="191"/>
      <c r="H298" s="191"/>
      <c r="I298" s="194"/>
      <c r="J298" s="205">
        <f>BK298</f>
        <v>0</v>
      </c>
      <c r="K298" s="191"/>
      <c r="L298" s="196"/>
      <c r="M298" s="197"/>
      <c r="N298" s="198"/>
      <c r="O298" s="198"/>
      <c r="P298" s="199">
        <f>SUM(P299:P331)</f>
        <v>0</v>
      </c>
      <c r="Q298" s="198"/>
      <c r="R298" s="199">
        <f>SUM(R299:R331)</f>
        <v>0.031324999999999999</v>
      </c>
      <c r="S298" s="198"/>
      <c r="T298" s="200">
        <f>SUM(T299:T331)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01" t="s">
        <v>87</v>
      </c>
      <c r="AT298" s="202" t="s">
        <v>76</v>
      </c>
      <c r="AU298" s="202" t="s">
        <v>85</v>
      </c>
      <c r="AY298" s="201" t="s">
        <v>144</v>
      </c>
      <c r="BK298" s="203">
        <f>SUM(BK299:BK331)</f>
        <v>0</v>
      </c>
    </row>
    <row r="299" s="2" customFormat="1">
      <c r="A299" s="40"/>
      <c r="B299" s="41"/>
      <c r="C299" s="206" t="s">
        <v>551</v>
      </c>
      <c r="D299" s="206" t="s">
        <v>147</v>
      </c>
      <c r="E299" s="207" t="s">
        <v>552</v>
      </c>
      <c r="F299" s="208" t="s">
        <v>553</v>
      </c>
      <c r="G299" s="209" t="s">
        <v>189</v>
      </c>
      <c r="H299" s="210">
        <v>28</v>
      </c>
      <c r="I299" s="211"/>
      <c r="J299" s="212">
        <f>ROUND(I299*H299,2)</f>
        <v>0</v>
      </c>
      <c r="K299" s="208" t="s">
        <v>151</v>
      </c>
      <c r="L299" s="46"/>
      <c r="M299" s="213" t="s">
        <v>32</v>
      </c>
      <c r="N299" s="214" t="s">
        <v>48</v>
      </c>
      <c r="O299" s="86"/>
      <c r="P299" s="215">
        <f>O299*H299</f>
        <v>0</v>
      </c>
      <c r="Q299" s="215">
        <v>0.00029999999999999997</v>
      </c>
      <c r="R299" s="215">
        <f>Q299*H299</f>
        <v>0.0083999999999999995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234</v>
      </c>
      <c r="AT299" s="217" t="s">
        <v>147</v>
      </c>
      <c r="AU299" s="217" t="s">
        <v>87</v>
      </c>
      <c r="AY299" s="18" t="s">
        <v>144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8" t="s">
        <v>85</v>
      </c>
      <c r="BK299" s="218">
        <f>ROUND(I299*H299,2)</f>
        <v>0</v>
      </c>
      <c r="BL299" s="18" t="s">
        <v>234</v>
      </c>
      <c r="BM299" s="217" t="s">
        <v>554</v>
      </c>
    </row>
    <row r="300" s="13" customFormat="1">
      <c r="A300" s="13"/>
      <c r="B300" s="219"/>
      <c r="C300" s="220"/>
      <c r="D300" s="221" t="s">
        <v>154</v>
      </c>
      <c r="E300" s="222" t="s">
        <v>32</v>
      </c>
      <c r="F300" s="223" t="s">
        <v>555</v>
      </c>
      <c r="G300" s="220"/>
      <c r="H300" s="224">
        <v>4</v>
      </c>
      <c r="I300" s="225"/>
      <c r="J300" s="220"/>
      <c r="K300" s="220"/>
      <c r="L300" s="226"/>
      <c r="M300" s="227"/>
      <c r="N300" s="228"/>
      <c r="O300" s="228"/>
      <c r="P300" s="228"/>
      <c r="Q300" s="228"/>
      <c r="R300" s="228"/>
      <c r="S300" s="228"/>
      <c r="T300" s="22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0" t="s">
        <v>154</v>
      </c>
      <c r="AU300" s="230" t="s">
        <v>87</v>
      </c>
      <c r="AV300" s="13" t="s">
        <v>87</v>
      </c>
      <c r="AW300" s="13" t="s">
        <v>39</v>
      </c>
      <c r="AX300" s="13" t="s">
        <v>77</v>
      </c>
      <c r="AY300" s="230" t="s">
        <v>144</v>
      </c>
    </row>
    <row r="301" s="13" customFormat="1">
      <c r="A301" s="13"/>
      <c r="B301" s="219"/>
      <c r="C301" s="220"/>
      <c r="D301" s="221" t="s">
        <v>154</v>
      </c>
      <c r="E301" s="222" t="s">
        <v>32</v>
      </c>
      <c r="F301" s="223" t="s">
        <v>487</v>
      </c>
      <c r="G301" s="220"/>
      <c r="H301" s="224">
        <v>12</v>
      </c>
      <c r="I301" s="225"/>
      <c r="J301" s="220"/>
      <c r="K301" s="220"/>
      <c r="L301" s="226"/>
      <c r="M301" s="227"/>
      <c r="N301" s="228"/>
      <c r="O301" s="228"/>
      <c r="P301" s="228"/>
      <c r="Q301" s="228"/>
      <c r="R301" s="228"/>
      <c r="S301" s="228"/>
      <c r="T301" s="22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0" t="s">
        <v>154</v>
      </c>
      <c r="AU301" s="230" t="s">
        <v>87</v>
      </c>
      <c r="AV301" s="13" t="s">
        <v>87</v>
      </c>
      <c r="AW301" s="13" t="s">
        <v>39</v>
      </c>
      <c r="AX301" s="13" t="s">
        <v>77</v>
      </c>
      <c r="AY301" s="230" t="s">
        <v>144</v>
      </c>
    </row>
    <row r="302" s="13" customFormat="1">
      <c r="A302" s="13"/>
      <c r="B302" s="219"/>
      <c r="C302" s="220"/>
      <c r="D302" s="221" t="s">
        <v>154</v>
      </c>
      <c r="E302" s="222" t="s">
        <v>32</v>
      </c>
      <c r="F302" s="223" t="s">
        <v>556</v>
      </c>
      <c r="G302" s="220"/>
      <c r="H302" s="224">
        <v>3</v>
      </c>
      <c r="I302" s="225"/>
      <c r="J302" s="220"/>
      <c r="K302" s="220"/>
      <c r="L302" s="226"/>
      <c r="M302" s="227"/>
      <c r="N302" s="228"/>
      <c r="O302" s="228"/>
      <c r="P302" s="228"/>
      <c r="Q302" s="228"/>
      <c r="R302" s="228"/>
      <c r="S302" s="228"/>
      <c r="T302" s="22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0" t="s">
        <v>154</v>
      </c>
      <c r="AU302" s="230" t="s">
        <v>87</v>
      </c>
      <c r="AV302" s="13" t="s">
        <v>87</v>
      </c>
      <c r="AW302" s="13" t="s">
        <v>39</v>
      </c>
      <c r="AX302" s="13" t="s">
        <v>77</v>
      </c>
      <c r="AY302" s="230" t="s">
        <v>144</v>
      </c>
    </row>
    <row r="303" s="13" customFormat="1">
      <c r="A303" s="13"/>
      <c r="B303" s="219"/>
      <c r="C303" s="220"/>
      <c r="D303" s="221" t="s">
        <v>154</v>
      </c>
      <c r="E303" s="222" t="s">
        <v>32</v>
      </c>
      <c r="F303" s="223" t="s">
        <v>372</v>
      </c>
      <c r="G303" s="220"/>
      <c r="H303" s="224">
        <v>9</v>
      </c>
      <c r="I303" s="225"/>
      <c r="J303" s="220"/>
      <c r="K303" s="220"/>
      <c r="L303" s="226"/>
      <c r="M303" s="227"/>
      <c r="N303" s="228"/>
      <c r="O303" s="228"/>
      <c r="P303" s="228"/>
      <c r="Q303" s="228"/>
      <c r="R303" s="228"/>
      <c r="S303" s="228"/>
      <c r="T303" s="22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0" t="s">
        <v>154</v>
      </c>
      <c r="AU303" s="230" t="s">
        <v>87</v>
      </c>
      <c r="AV303" s="13" t="s">
        <v>87</v>
      </c>
      <c r="AW303" s="13" t="s">
        <v>39</v>
      </c>
      <c r="AX303" s="13" t="s">
        <v>77</v>
      </c>
      <c r="AY303" s="230" t="s">
        <v>144</v>
      </c>
    </row>
    <row r="304" s="14" customFormat="1">
      <c r="A304" s="14"/>
      <c r="B304" s="241"/>
      <c r="C304" s="242"/>
      <c r="D304" s="221" t="s">
        <v>154</v>
      </c>
      <c r="E304" s="243" t="s">
        <v>32</v>
      </c>
      <c r="F304" s="244" t="s">
        <v>205</v>
      </c>
      <c r="G304" s="242"/>
      <c r="H304" s="245">
        <v>28</v>
      </c>
      <c r="I304" s="246"/>
      <c r="J304" s="242"/>
      <c r="K304" s="242"/>
      <c r="L304" s="247"/>
      <c r="M304" s="248"/>
      <c r="N304" s="249"/>
      <c r="O304" s="249"/>
      <c r="P304" s="249"/>
      <c r="Q304" s="249"/>
      <c r="R304" s="249"/>
      <c r="S304" s="249"/>
      <c r="T304" s="25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1" t="s">
        <v>154</v>
      </c>
      <c r="AU304" s="251" t="s">
        <v>87</v>
      </c>
      <c r="AV304" s="14" t="s">
        <v>152</v>
      </c>
      <c r="AW304" s="14" t="s">
        <v>39</v>
      </c>
      <c r="AX304" s="14" t="s">
        <v>85</v>
      </c>
      <c r="AY304" s="251" t="s">
        <v>144</v>
      </c>
    </row>
    <row r="305" s="2" customFormat="1">
      <c r="A305" s="40"/>
      <c r="B305" s="41"/>
      <c r="C305" s="206" t="s">
        <v>557</v>
      </c>
      <c r="D305" s="206" t="s">
        <v>147</v>
      </c>
      <c r="E305" s="207" t="s">
        <v>558</v>
      </c>
      <c r="F305" s="208" t="s">
        <v>559</v>
      </c>
      <c r="G305" s="209" t="s">
        <v>189</v>
      </c>
      <c r="H305" s="210">
        <v>28</v>
      </c>
      <c r="I305" s="211"/>
      <c r="J305" s="212">
        <f>ROUND(I305*H305,2)</f>
        <v>0</v>
      </c>
      <c r="K305" s="208" t="s">
        <v>151</v>
      </c>
      <c r="L305" s="46"/>
      <c r="M305" s="213" t="s">
        <v>32</v>
      </c>
      <c r="N305" s="214" t="s">
        <v>48</v>
      </c>
      <c r="O305" s="86"/>
      <c r="P305" s="215">
        <f>O305*H305</f>
        <v>0</v>
      </c>
      <c r="Q305" s="215">
        <v>0</v>
      </c>
      <c r="R305" s="215">
        <f>Q305*H305</f>
        <v>0</v>
      </c>
      <c r="S305" s="215">
        <v>0</v>
      </c>
      <c r="T305" s="21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234</v>
      </c>
      <c r="AT305" s="217" t="s">
        <v>147</v>
      </c>
      <c r="AU305" s="217" t="s">
        <v>87</v>
      </c>
      <c r="AY305" s="18" t="s">
        <v>144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8" t="s">
        <v>85</v>
      </c>
      <c r="BK305" s="218">
        <f>ROUND(I305*H305,2)</f>
        <v>0</v>
      </c>
      <c r="BL305" s="18" t="s">
        <v>234</v>
      </c>
      <c r="BM305" s="217" t="s">
        <v>560</v>
      </c>
    </row>
    <row r="306" s="13" customFormat="1">
      <c r="A306" s="13"/>
      <c r="B306" s="219"/>
      <c r="C306" s="220"/>
      <c r="D306" s="221" t="s">
        <v>154</v>
      </c>
      <c r="E306" s="222" t="s">
        <v>32</v>
      </c>
      <c r="F306" s="223" t="s">
        <v>555</v>
      </c>
      <c r="G306" s="220"/>
      <c r="H306" s="224">
        <v>4</v>
      </c>
      <c r="I306" s="225"/>
      <c r="J306" s="220"/>
      <c r="K306" s="220"/>
      <c r="L306" s="226"/>
      <c r="M306" s="227"/>
      <c r="N306" s="228"/>
      <c r="O306" s="228"/>
      <c r="P306" s="228"/>
      <c r="Q306" s="228"/>
      <c r="R306" s="228"/>
      <c r="S306" s="228"/>
      <c r="T306" s="22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0" t="s">
        <v>154</v>
      </c>
      <c r="AU306" s="230" t="s">
        <v>87</v>
      </c>
      <c r="AV306" s="13" t="s">
        <v>87</v>
      </c>
      <c r="AW306" s="13" t="s">
        <v>39</v>
      </c>
      <c r="AX306" s="13" t="s">
        <v>77</v>
      </c>
      <c r="AY306" s="230" t="s">
        <v>144</v>
      </c>
    </row>
    <row r="307" s="13" customFormat="1">
      <c r="A307" s="13"/>
      <c r="B307" s="219"/>
      <c r="C307" s="220"/>
      <c r="D307" s="221" t="s">
        <v>154</v>
      </c>
      <c r="E307" s="222" t="s">
        <v>32</v>
      </c>
      <c r="F307" s="223" t="s">
        <v>487</v>
      </c>
      <c r="G307" s="220"/>
      <c r="H307" s="224">
        <v>12</v>
      </c>
      <c r="I307" s="225"/>
      <c r="J307" s="220"/>
      <c r="K307" s="220"/>
      <c r="L307" s="226"/>
      <c r="M307" s="227"/>
      <c r="N307" s="228"/>
      <c r="O307" s="228"/>
      <c r="P307" s="228"/>
      <c r="Q307" s="228"/>
      <c r="R307" s="228"/>
      <c r="S307" s="228"/>
      <c r="T307" s="22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0" t="s">
        <v>154</v>
      </c>
      <c r="AU307" s="230" t="s">
        <v>87</v>
      </c>
      <c r="AV307" s="13" t="s">
        <v>87</v>
      </c>
      <c r="AW307" s="13" t="s">
        <v>39</v>
      </c>
      <c r="AX307" s="13" t="s">
        <v>77</v>
      </c>
      <c r="AY307" s="230" t="s">
        <v>144</v>
      </c>
    </row>
    <row r="308" s="13" customFormat="1">
      <c r="A308" s="13"/>
      <c r="B308" s="219"/>
      <c r="C308" s="220"/>
      <c r="D308" s="221" t="s">
        <v>154</v>
      </c>
      <c r="E308" s="222" t="s">
        <v>32</v>
      </c>
      <c r="F308" s="223" t="s">
        <v>556</v>
      </c>
      <c r="G308" s="220"/>
      <c r="H308" s="224">
        <v>3</v>
      </c>
      <c r="I308" s="225"/>
      <c r="J308" s="220"/>
      <c r="K308" s="220"/>
      <c r="L308" s="226"/>
      <c r="M308" s="227"/>
      <c r="N308" s="228"/>
      <c r="O308" s="228"/>
      <c r="P308" s="228"/>
      <c r="Q308" s="228"/>
      <c r="R308" s="228"/>
      <c r="S308" s="228"/>
      <c r="T308" s="22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0" t="s">
        <v>154</v>
      </c>
      <c r="AU308" s="230" t="s">
        <v>87</v>
      </c>
      <c r="AV308" s="13" t="s">
        <v>87</v>
      </c>
      <c r="AW308" s="13" t="s">
        <v>39</v>
      </c>
      <c r="AX308" s="13" t="s">
        <v>77</v>
      </c>
      <c r="AY308" s="230" t="s">
        <v>144</v>
      </c>
    </row>
    <row r="309" s="13" customFormat="1">
      <c r="A309" s="13"/>
      <c r="B309" s="219"/>
      <c r="C309" s="220"/>
      <c r="D309" s="221" t="s">
        <v>154</v>
      </c>
      <c r="E309" s="222" t="s">
        <v>32</v>
      </c>
      <c r="F309" s="223" t="s">
        <v>372</v>
      </c>
      <c r="G309" s="220"/>
      <c r="H309" s="224">
        <v>9</v>
      </c>
      <c r="I309" s="225"/>
      <c r="J309" s="220"/>
      <c r="K309" s="220"/>
      <c r="L309" s="226"/>
      <c r="M309" s="227"/>
      <c r="N309" s="228"/>
      <c r="O309" s="228"/>
      <c r="P309" s="228"/>
      <c r="Q309" s="228"/>
      <c r="R309" s="228"/>
      <c r="S309" s="228"/>
      <c r="T309" s="22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0" t="s">
        <v>154</v>
      </c>
      <c r="AU309" s="230" t="s">
        <v>87</v>
      </c>
      <c r="AV309" s="13" t="s">
        <v>87</v>
      </c>
      <c r="AW309" s="13" t="s">
        <v>39</v>
      </c>
      <c r="AX309" s="13" t="s">
        <v>77</v>
      </c>
      <c r="AY309" s="230" t="s">
        <v>144</v>
      </c>
    </row>
    <row r="310" s="14" customFormat="1">
      <c r="A310" s="14"/>
      <c r="B310" s="241"/>
      <c r="C310" s="242"/>
      <c r="D310" s="221" t="s">
        <v>154</v>
      </c>
      <c r="E310" s="243" t="s">
        <v>32</v>
      </c>
      <c r="F310" s="244" t="s">
        <v>205</v>
      </c>
      <c r="G310" s="242"/>
      <c r="H310" s="245">
        <v>28</v>
      </c>
      <c r="I310" s="246"/>
      <c r="J310" s="242"/>
      <c r="K310" s="242"/>
      <c r="L310" s="247"/>
      <c r="M310" s="248"/>
      <c r="N310" s="249"/>
      <c r="O310" s="249"/>
      <c r="P310" s="249"/>
      <c r="Q310" s="249"/>
      <c r="R310" s="249"/>
      <c r="S310" s="249"/>
      <c r="T310" s="25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1" t="s">
        <v>154</v>
      </c>
      <c r="AU310" s="251" t="s">
        <v>87</v>
      </c>
      <c r="AV310" s="14" t="s">
        <v>152</v>
      </c>
      <c r="AW310" s="14" t="s">
        <v>39</v>
      </c>
      <c r="AX310" s="14" t="s">
        <v>85</v>
      </c>
      <c r="AY310" s="251" t="s">
        <v>144</v>
      </c>
    </row>
    <row r="311" s="2" customFormat="1">
      <c r="A311" s="40"/>
      <c r="B311" s="41"/>
      <c r="C311" s="206" t="s">
        <v>561</v>
      </c>
      <c r="D311" s="206" t="s">
        <v>147</v>
      </c>
      <c r="E311" s="207" t="s">
        <v>562</v>
      </c>
      <c r="F311" s="208" t="s">
        <v>563</v>
      </c>
      <c r="G311" s="209" t="s">
        <v>189</v>
      </c>
      <c r="H311" s="210">
        <v>28</v>
      </c>
      <c r="I311" s="211"/>
      <c r="J311" s="212">
        <f>ROUND(I311*H311,2)</f>
        <v>0</v>
      </c>
      <c r="K311" s="208" t="s">
        <v>151</v>
      </c>
      <c r="L311" s="46"/>
      <c r="M311" s="213" t="s">
        <v>32</v>
      </c>
      <c r="N311" s="214" t="s">
        <v>48</v>
      </c>
      <c r="O311" s="86"/>
      <c r="P311" s="215">
        <f>O311*H311</f>
        <v>0</v>
      </c>
      <c r="Q311" s="215">
        <v>0</v>
      </c>
      <c r="R311" s="215">
        <f>Q311*H311</f>
        <v>0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234</v>
      </c>
      <c r="AT311" s="217" t="s">
        <v>147</v>
      </c>
      <c r="AU311" s="217" t="s">
        <v>87</v>
      </c>
      <c r="AY311" s="18" t="s">
        <v>144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8" t="s">
        <v>85</v>
      </c>
      <c r="BK311" s="218">
        <f>ROUND(I311*H311,2)</f>
        <v>0</v>
      </c>
      <c r="BL311" s="18" t="s">
        <v>234</v>
      </c>
      <c r="BM311" s="217" t="s">
        <v>564</v>
      </c>
    </row>
    <row r="312" s="13" customFormat="1">
      <c r="A312" s="13"/>
      <c r="B312" s="219"/>
      <c r="C312" s="220"/>
      <c r="D312" s="221" t="s">
        <v>154</v>
      </c>
      <c r="E312" s="222" t="s">
        <v>32</v>
      </c>
      <c r="F312" s="223" t="s">
        <v>555</v>
      </c>
      <c r="G312" s="220"/>
      <c r="H312" s="224">
        <v>4</v>
      </c>
      <c r="I312" s="225"/>
      <c r="J312" s="220"/>
      <c r="K312" s="220"/>
      <c r="L312" s="226"/>
      <c r="M312" s="227"/>
      <c r="N312" s="228"/>
      <c r="O312" s="228"/>
      <c r="P312" s="228"/>
      <c r="Q312" s="228"/>
      <c r="R312" s="228"/>
      <c r="S312" s="228"/>
      <c r="T312" s="22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0" t="s">
        <v>154</v>
      </c>
      <c r="AU312" s="230" t="s">
        <v>87</v>
      </c>
      <c r="AV312" s="13" t="s">
        <v>87</v>
      </c>
      <c r="AW312" s="13" t="s">
        <v>39</v>
      </c>
      <c r="AX312" s="13" t="s">
        <v>77</v>
      </c>
      <c r="AY312" s="230" t="s">
        <v>144</v>
      </c>
    </row>
    <row r="313" s="13" customFormat="1">
      <c r="A313" s="13"/>
      <c r="B313" s="219"/>
      <c r="C313" s="220"/>
      <c r="D313" s="221" t="s">
        <v>154</v>
      </c>
      <c r="E313" s="222" t="s">
        <v>32</v>
      </c>
      <c r="F313" s="223" t="s">
        <v>487</v>
      </c>
      <c r="G313" s="220"/>
      <c r="H313" s="224">
        <v>12</v>
      </c>
      <c r="I313" s="225"/>
      <c r="J313" s="220"/>
      <c r="K313" s="220"/>
      <c r="L313" s="226"/>
      <c r="M313" s="227"/>
      <c r="N313" s="228"/>
      <c r="O313" s="228"/>
      <c r="P313" s="228"/>
      <c r="Q313" s="228"/>
      <c r="R313" s="228"/>
      <c r="S313" s="228"/>
      <c r="T313" s="22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0" t="s">
        <v>154</v>
      </c>
      <c r="AU313" s="230" t="s">
        <v>87</v>
      </c>
      <c r="AV313" s="13" t="s">
        <v>87</v>
      </c>
      <c r="AW313" s="13" t="s">
        <v>39</v>
      </c>
      <c r="AX313" s="13" t="s">
        <v>77</v>
      </c>
      <c r="AY313" s="230" t="s">
        <v>144</v>
      </c>
    </row>
    <row r="314" s="13" customFormat="1">
      <c r="A314" s="13"/>
      <c r="B314" s="219"/>
      <c r="C314" s="220"/>
      <c r="D314" s="221" t="s">
        <v>154</v>
      </c>
      <c r="E314" s="222" t="s">
        <v>32</v>
      </c>
      <c r="F314" s="223" t="s">
        <v>556</v>
      </c>
      <c r="G314" s="220"/>
      <c r="H314" s="224">
        <v>3</v>
      </c>
      <c r="I314" s="225"/>
      <c r="J314" s="220"/>
      <c r="K314" s="220"/>
      <c r="L314" s="226"/>
      <c r="M314" s="227"/>
      <c r="N314" s="228"/>
      <c r="O314" s="228"/>
      <c r="P314" s="228"/>
      <c r="Q314" s="228"/>
      <c r="R314" s="228"/>
      <c r="S314" s="228"/>
      <c r="T314" s="22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0" t="s">
        <v>154</v>
      </c>
      <c r="AU314" s="230" t="s">
        <v>87</v>
      </c>
      <c r="AV314" s="13" t="s">
        <v>87</v>
      </c>
      <c r="AW314" s="13" t="s">
        <v>39</v>
      </c>
      <c r="AX314" s="13" t="s">
        <v>77</v>
      </c>
      <c r="AY314" s="230" t="s">
        <v>144</v>
      </c>
    </row>
    <row r="315" s="13" customFormat="1">
      <c r="A315" s="13"/>
      <c r="B315" s="219"/>
      <c r="C315" s="220"/>
      <c r="D315" s="221" t="s">
        <v>154</v>
      </c>
      <c r="E315" s="222" t="s">
        <v>32</v>
      </c>
      <c r="F315" s="223" t="s">
        <v>372</v>
      </c>
      <c r="G315" s="220"/>
      <c r="H315" s="224">
        <v>9</v>
      </c>
      <c r="I315" s="225"/>
      <c r="J315" s="220"/>
      <c r="K315" s="220"/>
      <c r="L315" s="226"/>
      <c r="M315" s="227"/>
      <c r="N315" s="228"/>
      <c r="O315" s="228"/>
      <c r="P315" s="228"/>
      <c r="Q315" s="228"/>
      <c r="R315" s="228"/>
      <c r="S315" s="228"/>
      <c r="T315" s="22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0" t="s">
        <v>154</v>
      </c>
      <c r="AU315" s="230" t="s">
        <v>87</v>
      </c>
      <c r="AV315" s="13" t="s">
        <v>87</v>
      </c>
      <c r="AW315" s="13" t="s">
        <v>39</v>
      </c>
      <c r="AX315" s="13" t="s">
        <v>77</v>
      </c>
      <c r="AY315" s="230" t="s">
        <v>144</v>
      </c>
    </row>
    <row r="316" s="14" customFormat="1">
      <c r="A316" s="14"/>
      <c r="B316" s="241"/>
      <c r="C316" s="242"/>
      <c r="D316" s="221" t="s">
        <v>154</v>
      </c>
      <c r="E316" s="243" t="s">
        <v>32</v>
      </c>
      <c r="F316" s="244" t="s">
        <v>205</v>
      </c>
      <c r="G316" s="242"/>
      <c r="H316" s="245">
        <v>28</v>
      </c>
      <c r="I316" s="246"/>
      <c r="J316" s="242"/>
      <c r="K316" s="242"/>
      <c r="L316" s="247"/>
      <c r="M316" s="248"/>
      <c r="N316" s="249"/>
      <c r="O316" s="249"/>
      <c r="P316" s="249"/>
      <c r="Q316" s="249"/>
      <c r="R316" s="249"/>
      <c r="S316" s="249"/>
      <c r="T316" s="25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1" t="s">
        <v>154</v>
      </c>
      <c r="AU316" s="251" t="s">
        <v>87</v>
      </c>
      <c r="AV316" s="14" t="s">
        <v>152</v>
      </c>
      <c r="AW316" s="14" t="s">
        <v>39</v>
      </c>
      <c r="AX316" s="14" t="s">
        <v>85</v>
      </c>
      <c r="AY316" s="251" t="s">
        <v>144</v>
      </c>
    </row>
    <row r="317" s="2" customFormat="1" ht="16.5" customHeight="1">
      <c r="A317" s="40"/>
      <c r="B317" s="41"/>
      <c r="C317" s="206" t="s">
        <v>565</v>
      </c>
      <c r="D317" s="206" t="s">
        <v>147</v>
      </c>
      <c r="E317" s="207" t="s">
        <v>566</v>
      </c>
      <c r="F317" s="208" t="s">
        <v>567</v>
      </c>
      <c r="G317" s="209" t="s">
        <v>178</v>
      </c>
      <c r="H317" s="210">
        <v>28</v>
      </c>
      <c r="I317" s="211"/>
      <c r="J317" s="212">
        <f>ROUND(I317*H317,2)</f>
        <v>0</v>
      </c>
      <c r="K317" s="208" t="s">
        <v>151</v>
      </c>
      <c r="L317" s="46"/>
      <c r="M317" s="213" t="s">
        <v>32</v>
      </c>
      <c r="N317" s="214" t="s">
        <v>48</v>
      </c>
      <c r="O317" s="86"/>
      <c r="P317" s="215">
        <f>O317*H317</f>
        <v>0</v>
      </c>
      <c r="Q317" s="215">
        <v>4.0000000000000003E-05</v>
      </c>
      <c r="R317" s="215">
        <f>Q317*H317</f>
        <v>0.0011200000000000001</v>
      </c>
      <c r="S317" s="215">
        <v>0</v>
      </c>
      <c r="T317" s="216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7" t="s">
        <v>234</v>
      </c>
      <c r="AT317" s="217" t="s">
        <v>147</v>
      </c>
      <c r="AU317" s="217" t="s">
        <v>87</v>
      </c>
      <c r="AY317" s="18" t="s">
        <v>144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8" t="s">
        <v>85</v>
      </c>
      <c r="BK317" s="218">
        <f>ROUND(I317*H317,2)</f>
        <v>0</v>
      </c>
      <c r="BL317" s="18" t="s">
        <v>234</v>
      </c>
      <c r="BM317" s="217" t="s">
        <v>568</v>
      </c>
    </row>
    <row r="318" s="13" customFormat="1">
      <c r="A318" s="13"/>
      <c r="B318" s="219"/>
      <c r="C318" s="220"/>
      <c r="D318" s="221" t="s">
        <v>154</v>
      </c>
      <c r="E318" s="222" t="s">
        <v>32</v>
      </c>
      <c r="F318" s="223" t="s">
        <v>486</v>
      </c>
      <c r="G318" s="220"/>
      <c r="H318" s="224">
        <v>4</v>
      </c>
      <c r="I318" s="225"/>
      <c r="J318" s="220"/>
      <c r="K318" s="220"/>
      <c r="L318" s="226"/>
      <c r="M318" s="227"/>
      <c r="N318" s="228"/>
      <c r="O318" s="228"/>
      <c r="P318" s="228"/>
      <c r="Q318" s="228"/>
      <c r="R318" s="228"/>
      <c r="S318" s="228"/>
      <c r="T318" s="22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0" t="s">
        <v>154</v>
      </c>
      <c r="AU318" s="230" t="s">
        <v>87</v>
      </c>
      <c r="AV318" s="13" t="s">
        <v>87</v>
      </c>
      <c r="AW318" s="13" t="s">
        <v>39</v>
      </c>
      <c r="AX318" s="13" t="s">
        <v>77</v>
      </c>
      <c r="AY318" s="230" t="s">
        <v>144</v>
      </c>
    </row>
    <row r="319" s="13" customFormat="1">
      <c r="A319" s="13"/>
      <c r="B319" s="219"/>
      <c r="C319" s="220"/>
      <c r="D319" s="221" t="s">
        <v>154</v>
      </c>
      <c r="E319" s="222" t="s">
        <v>32</v>
      </c>
      <c r="F319" s="223" t="s">
        <v>487</v>
      </c>
      <c r="G319" s="220"/>
      <c r="H319" s="224">
        <v>12</v>
      </c>
      <c r="I319" s="225"/>
      <c r="J319" s="220"/>
      <c r="K319" s="220"/>
      <c r="L319" s="226"/>
      <c r="M319" s="227"/>
      <c r="N319" s="228"/>
      <c r="O319" s="228"/>
      <c r="P319" s="228"/>
      <c r="Q319" s="228"/>
      <c r="R319" s="228"/>
      <c r="S319" s="228"/>
      <c r="T319" s="22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0" t="s">
        <v>154</v>
      </c>
      <c r="AU319" s="230" t="s">
        <v>87</v>
      </c>
      <c r="AV319" s="13" t="s">
        <v>87</v>
      </c>
      <c r="AW319" s="13" t="s">
        <v>39</v>
      </c>
      <c r="AX319" s="13" t="s">
        <v>77</v>
      </c>
      <c r="AY319" s="230" t="s">
        <v>144</v>
      </c>
    </row>
    <row r="320" s="13" customFormat="1">
      <c r="A320" s="13"/>
      <c r="B320" s="219"/>
      <c r="C320" s="220"/>
      <c r="D320" s="221" t="s">
        <v>154</v>
      </c>
      <c r="E320" s="222" t="s">
        <v>32</v>
      </c>
      <c r="F320" s="223" t="s">
        <v>569</v>
      </c>
      <c r="G320" s="220"/>
      <c r="H320" s="224">
        <v>3</v>
      </c>
      <c r="I320" s="225"/>
      <c r="J320" s="220"/>
      <c r="K320" s="220"/>
      <c r="L320" s="226"/>
      <c r="M320" s="227"/>
      <c r="N320" s="228"/>
      <c r="O320" s="228"/>
      <c r="P320" s="228"/>
      <c r="Q320" s="228"/>
      <c r="R320" s="228"/>
      <c r="S320" s="228"/>
      <c r="T320" s="229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0" t="s">
        <v>154</v>
      </c>
      <c r="AU320" s="230" t="s">
        <v>87</v>
      </c>
      <c r="AV320" s="13" t="s">
        <v>87</v>
      </c>
      <c r="AW320" s="13" t="s">
        <v>39</v>
      </c>
      <c r="AX320" s="13" t="s">
        <v>77</v>
      </c>
      <c r="AY320" s="230" t="s">
        <v>144</v>
      </c>
    </row>
    <row r="321" s="13" customFormat="1">
      <c r="A321" s="13"/>
      <c r="B321" s="219"/>
      <c r="C321" s="220"/>
      <c r="D321" s="221" t="s">
        <v>154</v>
      </c>
      <c r="E321" s="222" t="s">
        <v>32</v>
      </c>
      <c r="F321" s="223" t="s">
        <v>372</v>
      </c>
      <c r="G321" s="220"/>
      <c r="H321" s="224">
        <v>9</v>
      </c>
      <c r="I321" s="225"/>
      <c r="J321" s="220"/>
      <c r="K321" s="220"/>
      <c r="L321" s="226"/>
      <c r="M321" s="227"/>
      <c r="N321" s="228"/>
      <c r="O321" s="228"/>
      <c r="P321" s="228"/>
      <c r="Q321" s="228"/>
      <c r="R321" s="228"/>
      <c r="S321" s="228"/>
      <c r="T321" s="229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0" t="s">
        <v>154</v>
      </c>
      <c r="AU321" s="230" t="s">
        <v>87</v>
      </c>
      <c r="AV321" s="13" t="s">
        <v>87</v>
      </c>
      <c r="AW321" s="13" t="s">
        <v>39</v>
      </c>
      <c r="AX321" s="13" t="s">
        <v>77</v>
      </c>
      <c r="AY321" s="230" t="s">
        <v>144</v>
      </c>
    </row>
    <row r="322" s="14" customFormat="1">
      <c r="A322" s="14"/>
      <c r="B322" s="241"/>
      <c r="C322" s="242"/>
      <c r="D322" s="221" t="s">
        <v>154</v>
      </c>
      <c r="E322" s="243" t="s">
        <v>32</v>
      </c>
      <c r="F322" s="244" t="s">
        <v>205</v>
      </c>
      <c r="G322" s="242"/>
      <c r="H322" s="245">
        <v>28</v>
      </c>
      <c r="I322" s="246"/>
      <c r="J322" s="242"/>
      <c r="K322" s="242"/>
      <c r="L322" s="247"/>
      <c r="M322" s="248"/>
      <c r="N322" s="249"/>
      <c r="O322" s="249"/>
      <c r="P322" s="249"/>
      <c r="Q322" s="249"/>
      <c r="R322" s="249"/>
      <c r="S322" s="249"/>
      <c r="T322" s="250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1" t="s">
        <v>154</v>
      </c>
      <c r="AU322" s="251" t="s">
        <v>87</v>
      </c>
      <c r="AV322" s="14" t="s">
        <v>152</v>
      </c>
      <c r="AW322" s="14" t="s">
        <v>39</v>
      </c>
      <c r="AX322" s="14" t="s">
        <v>85</v>
      </c>
      <c r="AY322" s="251" t="s">
        <v>144</v>
      </c>
    </row>
    <row r="323" s="2" customFormat="1">
      <c r="A323" s="40"/>
      <c r="B323" s="41"/>
      <c r="C323" s="231" t="s">
        <v>570</v>
      </c>
      <c r="D323" s="231" t="s">
        <v>193</v>
      </c>
      <c r="E323" s="232" t="s">
        <v>571</v>
      </c>
      <c r="F323" s="233" t="s">
        <v>572</v>
      </c>
      <c r="G323" s="234" t="s">
        <v>178</v>
      </c>
      <c r="H323" s="235">
        <v>28</v>
      </c>
      <c r="I323" s="236"/>
      <c r="J323" s="237">
        <f>ROUND(I323*H323,2)</f>
        <v>0</v>
      </c>
      <c r="K323" s="233" t="s">
        <v>151</v>
      </c>
      <c r="L323" s="238"/>
      <c r="M323" s="239" t="s">
        <v>32</v>
      </c>
      <c r="N323" s="240" t="s">
        <v>48</v>
      </c>
      <c r="O323" s="86"/>
      <c r="P323" s="215">
        <f>O323*H323</f>
        <v>0</v>
      </c>
      <c r="Q323" s="215">
        <v>0.00046999999999999999</v>
      </c>
      <c r="R323" s="215">
        <f>Q323*H323</f>
        <v>0.01316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314</v>
      </c>
      <c r="AT323" s="217" t="s">
        <v>193</v>
      </c>
      <c r="AU323" s="217" t="s">
        <v>87</v>
      </c>
      <c r="AY323" s="18" t="s">
        <v>144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8" t="s">
        <v>85</v>
      </c>
      <c r="BK323" s="218">
        <f>ROUND(I323*H323,2)</f>
        <v>0</v>
      </c>
      <c r="BL323" s="18" t="s">
        <v>234</v>
      </c>
      <c r="BM323" s="217" t="s">
        <v>573</v>
      </c>
    </row>
    <row r="324" s="2" customFormat="1">
      <c r="A324" s="40"/>
      <c r="B324" s="41"/>
      <c r="C324" s="206" t="s">
        <v>574</v>
      </c>
      <c r="D324" s="206" t="s">
        <v>147</v>
      </c>
      <c r="E324" s="207" t="s">
        <v>575</v>
      </c>
      <c r="F324" s="208" t="s">
        <v>576</v>
      </c>
      <c r="G324" s="209" t="s">
        <v>178</v>
      </c>
      <c r="H324" s="210">
        <v>9.5</v>
      </c>
      <c r="I324" s="211"/>
      <c r="J324" s="212">
        <f>ROUND(I324*H324,2)</f>
        <v>0</v>
      </c>
      <c r="K324" s="208" t="s">
        <v>151</v>
      </c>
      <c r="L324" s="46"/>
      <c r="M324" s="213" t="s">
        <v>32</v>
      </c>
      <c r="N324" s="214" t="s">
        <v>48</v>
      </c>
      <c r="O324" s="86"/>
      <c r="P324" s="215">
        <f>O324*H324</f>
        <v>0</v>
      </c>
      <c r="Q324" s="215">
        <v>0.00034000000000000002</v>
      </c>
      <c r="R324" s="215">
        <f>Q324*H324</f>
        <v>0.0032300000000000002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234</v>
      </c>
      <c r="AT324" s="217" t="s">
        <v>147</v>
      </c>
      <c r="AU324" s="217" t="s">
        <v>87</v>
      </c>
      <c r="AY324" s="18" t="s">
        <v>144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8" t="s">
        <v>85</v>
      </c>
      <c r="BK324" s="218">
        <f>ROUND(I324*H324,2)</f>
        <v>0</v>
      </c>
      <c r="BL324" s="18" t="s">
        <v>234</v>
      </c>
      <c r="BM324" s="217" t="s">
        <v>577</v>
      </c>
    </row>
    <row r="325" s="13" customFormat="1">
      <c r="A325" s="13"/>
      <c r="B325" s="219"/>
      <c r="C325" s="220"/>
      <c r="D325" s="221" t="s">
        <v>154</v>
      </c>
      <c r="E325" s="222" t="s">
        <v>32</v>
      </c>
      <c r="F325" s="223" t="s">
        <v>578</v>
      </c>
      <c r="G325" s="220"/>
      <c r="H325" s="224">
        <v>9.5</v>
      </c>
      <c r="I325" s="225"/>
      <c r="J325" s="220"/>
      <c r="K325" s="220"/>
      <c r="L325" s="226"/>
      <c r="M325" s="227"/>
      <c r="N325" s="228"/>
      <c r="O325" s="228"/>
      <c r="P325" s="228"/>
      <c r="Q325" s="228"/>
      <c r="R325" s="228"/>
      <c r="S325" s="228"/>
      <c r="T325" s="22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0" t="s">
        <v>154</v>
      </c>
      <c r="AU325" s="230" t="s">
        <v>87</v>
      </c>
      <c r="AV325" s="13" t="s">
        <v>87</v>
      </c>
      <c r="AW325" s="13" t="s">
        <v>39</v>
      </c>
      <c r="AX325" s="13" t="s">
        <v>85</v>
      </c>
      <c r="AY325" s="230" t="s">
        <v>144</v>
      </c>
    </row>
    <row r="326" s="2" customFormat="1" ht="16.5" customHeight="1">
      <c r="A326" s="40"/>
      <c r="B326" s="41"/>
      <c r="C326" s="231" t="s">
        <v>579</v>
      </c>
      <c r="D326" s="231" t="s">
        <v>193</v>
      </c>
      <c r="E326" s="232" t="s">
        <v>580</v>
      </c>
      <c r="F326" s="233" t="s">
        <v>581</v>
      </c>
      <c r="G326" s="234" t="s">
        <v>178</v>
      </c>
      <c r="H326" s="235">
        <v>9.5</v>
      </c>
      <c r="I326" s="236"/>
      <c r="J326" s="237">
        <f>ROUND(I326*H326,2)</f>
        <v>0</v>
      </c>
      <c r="K326" s="233" t="s">
        <v>151</v>
      </c>
      <c r="L326" s="238"/>
      <c r="M326" s="239" t="s">
        <v>32</v>
      </c>
      <c r="N326" s="240" t="s">
        <v>48</v>
      </c>
      <c r="O326" s="86"/>
      <c r="P326" s="215">
        <f>O326*H326</f>
        <v>0</v>
      </c>
      <c r="Q326" s="215">
        <v>0.00012999999999999999</v>
      </c>
      <c r="R326" s="215">
        <f>Q326*H326</f>
        <v>0.001235</v>
      </c>
      <c r="S326" s="215">
        <v>0</v>
      </c>
      <c r="T326" s="216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7" t="s">
        <v>314</v>
      </c>
      <c r="AT326" s="217" t="s">
        <v>193</v>
      </c>
      <c r="AU326" s="217" t="s">
        <v>87</v>
      </c>
      <c r="AY326" s="18" t="s">
        <v>144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8" t="s">
        <v>85</v>
      </c>
      <c r="BK326" s="218">
        <f>ROUND(I326*H326,2)</f>
        <v>0</v>
      </c>
      <c r="BL326" s="18" t="s">
        <v>234</v>
      </c>
      <c r="BM326" s="217" t="s">
        <v>582</v>
      </c>
    </row>
    <row r="327" s="2" customFormat="1">
      <c r="A327" s="40"/>
      <c r="B327" s="41"/>
      <c r="C327" s="206" t="s">
        <v>583</v>
      </c>
      <c r="D327" s="206" t="s">
        <v>147</v>
      </c>
      <c r="E327" s="207" t="s">
        <v>584</v>
      </c>
      <c r="F327" s="208" t="s">
        <v>585</v>
      </c>
      <c r="G327" s="209" t="s">
        <v>586</v>
      </c>
      <c r="H327" s="210">
        <v>1</v>
      </c>
      <c r="I327" s="211"/>
      <c r="J327" s="212">
        <f>ROUND(I327*H327,2)</f>
        <v>0</v>
      </c>
      <c r="K327" s="208" t="s">
        <v>151</v>
      </c>
      <c r="L327" s="46"/>
      <c r="M327" s="213" t="s">
        <v>32</v>
      </c>
      <c r="N327" s="214" t="s">
        <v>48</v>
      </c>
      <c r="O327" s="86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234</v>
      </c>
      <c r="AT327" s="217" t="s">
        <v>147</v>
      </c>
      <c r="AU327" s="217" t="s">
        <v>87</v>
      </c>
      <c r="AY327" s="18" t="s">
        <v>144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8" t="s">
        <v>85</v>
      </c>
      <c r="BK327" s="218">
        <f>ROUND(I327*H327,2)</f>
        <v>0</v>
      </c>
      <c r="BL327" s="18" t="s">
        <v>234</v>
      </c>
      <c r="BM327" s="217" t="s">
        <v>587</v>
      </c>
    </row>
    <row r="328" s="2" customFormat="1">
      <c r="A328" s="40"/>
      <c r="B328" s="41"/>
      <c r="C328" s="206" t="s">
        <v>588</v>
      </c>
      <c r="D328" s="206" t="s">
        <v>147</v>
      </c>
      <c r="E328" s="207" t="s">
        <v>589</v>
      </c>
      <c r="F328" s="208" t="s">
        <v>590</v>
      </c>
      <c r="G328" s="209" t="s">
        <v>178</v>
      </c>
      <c r="H328" s="210">
        <v>9.5</v>
      </c>
      <c r="I328" s="211"/>
      <c r="J328" s="212">
        <f>ROUND(I328*H328,2)</f>
        <v>0</v>
      </c>
      <c r="K328" s="208" t="s">
        <v>151</v>
      </c>
      <c r="L328" s="46"/>
      <c r="M328" s="213" t="s">
        <v>32</v>
      </c>
      <c r="N328" s="214" t="s">
        <v>48</v>
      </c>
      <c r="O328" s="86"/>
      <c r="P328" s="215">
        <f>O328*H328</f>
        <v>0</v>
      </c>
      <c r="Q328" s="215">
        <v>4.0000000000000003E-05</v>
      </c>
      <c r="R328" s="215">
        <f>Q328*H328</f>
        <v>0.00038000000000000002</v>
      </c>
      <c r="S328" s="215">
        <v>0</v>
      </c>
      <c r="T328" s="216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7" t="s">
        <v>234</v>
      </c>
      <c r="AT328" s="217" t="s">
        <v>147</v>
      </c>
      <c r="AU328" s="217" t="s">
        <v>87</v>
      </c>
      <c r="AY328" s="18" t="s">
        <v>144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8" t="s">
        <v>85</v>
      </c>
      <c r="BK328" s="218">
        <f>ROUND(I328*H328,2)</f>
        <v>0</v>
      </c>
      <c r="BL328" s="18" t="s">
        <v>234</v>
      </c>
      <c r="BM328" s="217" t="s">
        <v>591</v>
      </c>
    </row>
    <row r="329" s="2" customFormat="1">
      <c r="A329" s="40"/>
      <c r="B329" s="41"/>
      <c r="C329" s="206" t="s">
        <v>592</v>
      </c>
      <c r="D329" s="206" t="s">
        <v>147</v>
      </c>
      <c r="E329" s="207" t="s">
        <v>593</v>
      </c>
      <c r="F329" s="208" t="s">
        <v>594</v>
      </c>
      <c r="G329" s="209" t="s">
        <v>189</v>
      </c>
      <c r="H329" s="210">
        <v>3</v>
      </c>
      <c r="I329" s="211"/>
      <c r="J329" s="212">
        <f>ROUND(I329*H329,2)</f>
        <v>0</v>
      </c>
      <c r="K329" s="208" t="s">
        <v>151</v>
      </c>
      <c r="L329" s="46"/>
      <c r="M329" s="213" t="s">
        <v>32</v>
      </c>
      <c r="N329" s="214" t="s">
        <v>48</v>
      </c>
      <c r="O329" s="86"/>
      <c r="P329" s="215">
        <f>O329*H329</f>
        <v>0</v>
      </c>
      <c r="Q329" s="215">
        <v>0</v>
      </c>
      <c r="R329" s="215">
        <f>Q329*H329</f>
        <v>0</v>
      </c>
      <c r="S329" s="215">
        <v>0</v>
      </c>
      <c r="T329" s="216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7" t="s">
        <v>234</v>
      </c>
      <c r="AT329" s="217" t="s">
        <v>147</v>
      </c>
      <c r="AU329" s="217" t="s">
        <v>87</v>
      </c>
      <c r="AY329" s="18" t="s">
        <v>144</v>
      </c>
      <c r="BE329" s="218">
        <f>IF(N329="základní",J329,0)</f>
        <v>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8" t="s">
        <v>85</v>
      </c>
      <c r="BK329" s="218">
        <f>ROUND(I329*H329,2)</f>
        <v>0</v>
      </c>
      <c r="BL329" s="18" t="s">
        <v>234</v>
      </c>
      <c r="BM329" s="217" t="s">
        <v>595</v>
      </c>
    </row>
    <row r="330" s="2" customFormat="1">
      <c r="A330" s="40"/>
      <c r="B330" s="41"/>
      <c r="C330" s="206" t="s">
        <v>596</v>
      </c>
      <c r="D330" s="206" t="s">
        <v>147</v>
      </c>
      <c r="E330" s="207" t="s">
        <v>597</v>
      </c>
      <c r="F330" s="208" t="s">
        <v>598</v>
      </c>
      <c r="G330" s="209" t="s">
        <v>178</v>
      </c>
      <c r="H330" s="210">
        <v>9.5</v>
      </c>
      <c r="I330" s="211"/>
      <c r="J330" s="212">
        <f>ROUND(I330*H330,2)</f>
        <v>0</v>
      </c>
      <c r="K330" s="208" t="s">
        <v>151</v>
      </c>
      <c r="L330" s="46"/>
      <c r="M330" s="213" t="s">
        <v>32</v>
      </c>
      <c r="N330" s="214" t="s">
        <v>48</v>
      </c>
      <c r="O330" s="86"/>
      <c r="P330" s="215">
        <f>O330*H330</f>
        <v>0</v>
      </c>
      <c r="Q330" s="215">
        <v>0.00040000000000000002</v>
      </c>
      <c r="R330" s="215">
        <f>Q330*H330</f>
        <v>0.0038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234</v>
      </c>
      <c r="AT330" s="217" t="s">
        <v>147</v>
      </c>
      <c r="AU330" s="217" t="s">
        <v>87</v>
      </c>
      <c r="AY330" s="18" t="s">
        <v>144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8" t="s">
        <v>85</v>
      </c>
      <c r="BK330" s="218">
        <f>ROUND(I330*H330,2)</f>
        <v>0</v>
      </c>
      <c r="BL330" s="18" t="s">
        <v>234</v>
      </c>
      <c r="BM330" s="217" t="s">
        <v>599</v>
      </c>
    </row>
    <row r="331" s="2" customFormat="1" ht="44.25" customHeight="1">
      <c r="A331" s="40"/>
      <c r="B331" s="41"/>
      <c r="C331" s="206" t="s">
        <v>600</v>
      </c>
      <c r="D331" s="206" t="s">
        <v>147</v>
      </c>
      <c r="E331" s="207" t="s">
        <v>601</v>
      </c>
      <c r="F331" s="208" t="s">
        <v>602</v>
      </c>
      <c r="G331" s="209" t="s">
        <v>162</v>
      </c>
      <c r="H331" s="210">
        <v>0.031</v>
      </c>
      <c r="I331" s="211"/>
      <c r="J331" s="212">
        <f>ROUND(I331*H331,2)</f>
        <v>0</v>
      </c>
      <c r="K331" s="208" t="s">
        <v>151</v>
      </c>
      <c r="L331" s="46"/>
      <c r="M331" s="213" t="s">
        <v>32</v>
      </c>
      <c r="N331" s="214" t="s">
        <v>48</v>
      </c>
      <c r="O331" s="86"/>
      <c r="P331" s="215">
        <f>O331*H331</f>
        <v>0</v>
      </c>
      <c r="Q331" s="215">
        <v>0</v>
      </c>
      <c r="R331" s="215">
        <f>Q331*H331</f>
        <v>0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234</v>
      </c>
      <c r="AT331" s="217" t="s">
        <v>147</v>
      </c>
      <c r="AU331" s="217" t="s">
        <v>87</v>
      </c>
      <c r="AY331" s="18" t="s">
        <v>144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8" t="s">
        <v>85</v>
      </c>
      <c r="BK331" s="218">
        <f>ROUND(I331*H331,2)</f>
        <v>0</v>
      </c>
      <c r="BL331" s="18" t="s">
        <v>234</v>
      </c>
      <c r="BM331" s="217" t="s">
        <v>603</v>
      </c>
    </row>
    <row r="332" s="12" customFormat="1" ht="22.8" customHeight="1">
      <c r="A332" s="12"/>
      <c r="B332" s="190"/>
      <c r="C332" s="191"/>
      <c r="D332" s="192" t="s">
        <v>76</v>
      </c>
      <c r="E332" s="204" t="s">
        <v>604</v>
      </c>
      <c r="F332" s="204" t="s">
        <v>605</v>
      </c>
      <c r="G332" s="191"/>
      <c r="H332" s="191"/>
      <c r="I332" s="194"/>
      <c r="J332" s="205">
        <f>BK332</f>
        <v>0</v>
      </c>
      <c r="K332" s="191"/>
      <c r="L332" s="196"/>
      <c r="M332" s="197"/>
      <c r="N332" s="198"/>
      <c r="O332" s="198"/>
      <c r="P332" s="199">
        <f>SUM(P333:P400)</f>
        <v>0</v>
      </c>
      <c r="Q332" s="198"/>
      <c r="R332" s="199">
        <f>SUM(R333:R400)</f>
        <v>0.43103000000000002</v>
      </c>
      <c r="S332" s="198"/>
      <c r="T332" s="200">
        <f>SUM(T333:T400)</f>
        <v>0.39451999999999998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01" t="s">
        <v>87</v>
      </c>
      <c r="AT332" s="202" t="s">
        <v>76</v>
      </c>
      <c r="AU332" s="202" t="s">
        <v>85</v>
      </c>
      <c r="AY332" s="201" t="s">
        <v>144</v>
      </c>
      <c r="BK332" s="203">
        <f>SUM(BK333:BK400)</f>
        <v>0</v>
      </c>
    </row>
    <row r="333" s="2" customFormat="1">
      <c r="A333" s="40"/>
      <c r="B333" s="41"/>
      <c r="C333" s="206" t="s">
        <v>606</v>
      </c>
      <c r="D333" s="206" t="s">
        <v>147</v>
      </c>
      <c r="E333" s="207" t="s">
        <v>607</v>
      </c>
      <c r="F333" s="208" t="s">
        <v>608</v>
      </c>
      <c r="G333" s="209" t="s">
        <v>586</v>
      </c>
      <c r="H333" s="210">
        <v>12</v>
      </c>
      <c r="I333" s="211"/>
      <c r="J333" s="212">
        <f>ROUND(I333*H333,2)</f>
        <v>0</v>
      </c>
      <c r="K333" s="208" t="s">
        <v>151</v>
      </c>
      <c r="L333" s="46"/>
      <c r="M333" s="213" t="s">
        <v>32</v>
      </c>
      <c r="N333" s="214" t="s">
        <v>48</v>
      </c>
      <c r="O333" s="86"/>
      <c r="P333" s="215">
        <f>O333*H333</f>
        <v>0</v>
      </c>
      <c r="Q333" s="215">
        <v>0</v>
      </c>
      <c r="R333" s="215">
        <f>Q333*H333</f>
        <v>0</v>
      </c>
      <c r="S333" s="215">
        <v>0.01933</v>
      </c>
      <c r="T333" s="216">
        <f>S333*H333</f>
        <v>0.23196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234</v>
      </c>
      <c r="AT333" s="217" t="s">
        <v>147</v>
      </c>
      <c r="AU333" s="217" t="s">
        <v>87</v>
      </c>
      <c r="AY333" s="18" t="s">
        <v>144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8" t="s">
        <v>85</v>
      </c>
      <c r="BK333" s="218">
        <f>ROUND(I333*H333,2)</f>
        <v>0</v>
      </c>
      <c r="BL333" s="18" t="s">
        <v>234</v>
      </c>
      <c r="BM333" s="217" t="s">
        <v>609</v>
      </c>
    </row>
    <row r="334" s="13" customFormat="1">
      <c r="A334" s="13"/>
      <c r="B334" s="219"/>
      <c r="C334" s="220"/>
      <c r="D334" s="221" t="s">
        <v>154</v>
      </c>
      <c r="E334" s="222" t="s">
        <v>32</v>
      </c>
      <c r="F334" s="223" t="s">
        <v>492</v>
      </c>
      <c r="G334" s="220"/>
      <c r="H334" s="224">
        <v>3</v>
      </c>
      <c r="I334" s="225"/>
      <c r="J334" s="220"/>
      <c r="K334" s="220"/>
      <c r="L334" s="226"/>
      <c r="M334" s="227"/>
      <c r="N334" s="228"/>
      <c r="O334" s="228"/>
      <c r="P334" s="228"/>
      <c r="Q334" s="228"/>
      <c r="R334" s="228"/>
      <c r="S334" s="228"/>
      <c r="T334" s="22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0" t="s">
        <v>154</v>
      </c>
      <c r="AU334" s="230" t="s">
        <v>87</v>
      </c>
      <c r="AV334" s="13" t="s">
        <v>87</v>
      </c>
      <c r="AW334" s="13" t="s">
        <v>39</v>
      </c>
      <c r="AX334" s="13" t="s">
        <v>77</v>
      </c>
      <c r="AY334" s="230" t="s">
        <v>144</v>
      </c>
    </row>
    <row r="335" s="13" customFormat="1">
      <c r="A335" s="13"/>
      <c r="B335" s="219"/>
      <c r="C335" s="220"/>
      <c r="D335" s="221" t="s">
        <v>154</v>
      </c>
      <c r="E335" s="222" t="s">
        <v>32</v>
      </c>
      <c r="F335" s="223" t="s">
        <v>610</v>
      </c>
      <c r="G335" s="220"/>
      <c r="H335" s="224">
        <v>9</v>
      </c>
      <c r="I335" s="225"/>
      <c r="J335" s="220"/>
      <c r="K335" s="220"/>
      <c r="L335" s="226"/>
      <c r="M335" s="227"/>
      <c r="N335" s="228"/>
      <c r="O335" s="228"/>
      <c r="P335" s="228"/>
      <c r="Q335" s="228"/>
      <c r="R335" s="228"/>
      <c r="S335" s="228"/>
      <c r="T335" s="22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0" t="s">
        <v>154</v>
      </c>
      <c r="AU335" s="230" t="s">
        <v>87</v>
      </c>
      <c r="AV335" s="13" t="s">
        <v>87</v>
      </c>
      <c r="AW335" s="13" t="s">
        <v>39</v>
      </c>
      <c r="AX335" s="13" t="s">
        <v>77</v>
      </c>
      <c r="AY335" s="230" t="s">
        <v>144</v>
      </c>
    </row>
    <row r="336" s="14" customFormat="1">
      <c r="A336" s="14"/>
      <c r="B336" s="241"/>
      <c r="C336" s="242"/>
      <c r="D336" s="221" t="s">
        <v>154</v>
      </c>
      <c r="E336" s="243" t="s">
        <v>32</v>
      </c>
      <c r="F336" s="244" t="s">
        <v>205</v>
      </c>
      <c r="G336" s="242"/>
      <c r="H336" s="245">
        <v>12</v>
      </c>
      <c r="I336" s="246"/>
      <c r="J336" s="242"/>
      <c r="K336" s="242"/>
      <c r="L336" s="247"/>
      <c r="M336" s="248"/>
      <c r="N336" s="249"/>
      <c r="O336" s="249"/>
      <c r="P336" s="249"/>
      <c r="Q336" s="249"/>
      <c r="R336" s="249"/>
      <c r="S336" s="249"/>
      <c r="T336" s="25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1" t="s">
        <v>154</v>
      </c>
      <c r="AU336" s="251" t="s">
        <v>87</v>
      </c>
      <c r="AV336" s="14" t="s">
        <v>152</v>
      </c>
      <c r="AW336" s="14" t="s">
        <v>39</v>
      </c>
      <c r="AX336" s="14" t="s">
        <v>85</v>
      </c>
      <c r="AY336" s="251" t="s">
        <v>144</v>
      </c>
    </row>
    <row r="337" s="2" customFormat="1">
      <c r="A337" s="40"/>
      <c r="B337" s="41"/>
      <c r="C337" s="206" t="s">
        <v>611</v>
      </c>
      <c r="D337" s="206" t="s">
        <v>147</v>
      </c>
      <c r="E337" s="207" t="s">
        <v>612</v>
      </c>
      <c r="F337" s="208" t="s">
        <v>613</v>
      </c>
      <c r="G337" s="209" t="s">
        <v>586</v>
      </c>
      <c r="H337" s="210">
        <v>5</v>
      </c>
      <c r="I337" s="211"/>
      <c r="J337" s="212">
        <f>ROUND(I337*H337,2)</f>
        <v>0</v>
      </c>
      <c r="K337" s="208" t="s">
        <v>151</v>
      </c>
      <c r="L337" s="46"/>
      <c r="M337" s="213" t="s">
        <v>32</v>
      </c>
      <c r="N337" s="214" t="s">
        <v>48</v>
      </c>
      <c r="O337" s="86"/>
      <c r="P337" s="215">
        <f>O337*H337</f>
        <v>0</v>
      </c>
      <c r="Q337" s="215">
        <v>0.02894</v>
      </c>
      <c r="R337" s="215">
        <f>Q337*H337</f>
        <v>0.1447</v>
      </c>
      <c r="S337" s="215">
        <v>0</v>
      </c>
      <c r="T337" s="216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7" t="s">
        <v>234</v>
      </c>
      <c r="AT337" s="217" t="s">
        <v>147</v>
      </c>
      <c r="AU337" s="217" t="s">
        <v>87</v>
      </c>
      <c r="AY337" s="18" t="s">
        <v>144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8" t="s">
        <v>85</v>
      </c>
      <c r="BK337" s="218">
        <f>ROUND(I337*H337,2)</f>
        <v>0</v>
      </c>
      <c r="BL337" s="18" t="s">
        <v>234</v>
      </c>
      <c r="BM337" s="217" t="s">
        <v>614</v>
      </c>
    </row>
    <row r="338" s="13" customFormat="1">
      <c r="A338" s="13"/>
      <c r="B338" s="219"/>
      <c r="C338" s="220"/>
      <c r="D338" s="221" t="s">
        <v>154</v>
      </c>
      <c r="E338" s="222" t="s">
        <v>32</v>
      </c>
      <c r="F338" s="223" t="s">
        <v>615</v>
      </c>
      <c r="G338" s="220"/>
      <c r="H338" s="224">
        <v>5</v>
      </c>
      <c r="I338" s="225"/>
      <c r="J338" s="220"/>
      <c r="K338" s="220"/>
      <c r="L338" s="226"/>
      <c r="M338" s="227"/>
      <c r="N338" s="228"/>
      <c r="O338" s="228"/>
      <c r="P338" s="228"/>
      <c r="Q338" s="228"/>
      <c r="R338" s="228"/>
      <c r="S338" s="228"/>
      <c r="T338" s="22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0" t="s">
        <v>154</v>
      </c>
      <c r="AU338" s="230" t="s">
        <v>87</v>
      </c>
      <c r="AV338" s="13" t="s">
        <v>87</v>
      </c>
      <c r="AW338" s="13" t="s">
        <v>39</v>
      </c>
      <c r="AX338" s="13" t="s">
        <v>85</v>
      </c>
      <c r="AY338" s="230" t="s">
        <v>144</v>
      </c>
    </row>
    <row r="339" s="2" customFormat="1">
      <c r="A339" s="40"/>
      <c r="B339" s="41"/>
      <c r="C339" s="206" t="s">
        <v>616</v>
      </c>
      <c r="D339" s="206" t="s">
        <v>147</v>
      </c>
      <c r="E339" s="207" t="s">
        <v>617</v>
      </c>
      <c r="F339" s="208" t="s">
        <v>618</v>
      </c>
      <c r="G339" s="209" t="s">
        <v>189</v>
      </c>
      <c r="H339" s="210">
        <v>5</v>
      </c>
      <c r="I339" s="211"/>
      <c r="J339" s="212">
        <f>ROUND(I339*H339,2)</f>
        <v>0</v>
      </c>
      <c r="K339" s="208" t="s">
        <v>151</v>
      </c>
      <c r="L339" s="46"/>
      <c r="M339" s="213" t="s">
        <v>32</v>
      </c>
      <c r="N339" s="214" t="s">
        <v>48</v>
      </c>
      <c r="O339" s="86"/>
      <c r="P339" s="215">
        <f>O339*H339</f>
        <v>0</v>
      </c>
      <c r="Q339" s="215">
        <v>0.00042999999999999999</v>
      </c>
      <c r="R339" s="215">
        <f>Q339*H339</f>
        <v>0.00215</v>
      </c>
      <c r="S339" s="215">
        <v>0</v>
      </c>
      <c r="T339" s="21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234</v>
      </c>
      <c r="AT339" s="217" t="s">
        <v>147</v>
      </c>
      <c r="AU339" s="217" t="s">
        <v>87</v>
      </c>
      <c r="AY339" s="18" t="s">
        <v>144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8" t="s">
        <v>85</v>
      </c>
      <c r="BK339" s="218">
        <f>ROUND(I339*H339,2)</f>
        <v>0</v>
      </c>
      <c r="BL339" s="18" t="s">
        <v>234</v>
      </c>
      <c r="BM339" s="217" t="s">
        <v>619</v>
      </c>
    </row>
    <row r="340" s="13" customFormat="1">
      <c r="A340" s="13"/>
      <c r="B340" s="219"/>
      <c r="C340" s="220"/>
      <c r="D340" s="221" t="s">
        <v>154</v>
      </c>
      <c r="E340" s="222" t="s">
        <v>32</v>
      </c>
      <c r="F340" s="223" t="s">
        <v>620</v>
      </c>
      <c r="G340" s="220"/>
      <c r="H340" s="224">
        <v>4</v>
      </c>
      <c r="I340" s="225"/>
      <c r="J340" s="220"/>
      <c r="K340" s="220"/>
      <c r="L340" s="226"/>
      <c r="M340" s="227"/>
      <c r="N340" s="228"/>
      <c r="O340" s="228"/>
      <c r="P340" s="228"/>
      <c r="Q340" s="228"/>
      <c r="R340" s="228"/>
      <c r="S340" s="228"/>
      <c r="T340" s="22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0" t="s">
        <v>154</v>
      </c>
      <c r="AU340" s="230" t="s">
        <v>87</v>
      </c>
      <c r="AV340" s="13" t="s">
        <v>87</v>
      </c>
      <c r="AW340" s="13" t="s">
        <v>39</v>
      </c>
      <c r="AX340" s="13" t="s">
        <v>77</v>
      </c>
      <c r="AY340" s="230" t="s">
        <v>144</v>
      </c>
    </row>
    <row r="341" s="13" customFormat="1">
      <c r="A341" s="13"/>
      <c r="B341" s="219"/>
      <c r="C341" s="220"/>
      <c r="D341" s="221" t="s">
        <v>154</v>
      </c>
      <c r="E341" s="222" t="s">
        <v>32</v>
      </c>
      <c r="F341" s="223" t="s">
        <v>621</v>
      </c>
      <c r="G341" s="220"/>
      <c r="H341" s="224">
        <v>1</v>
      </c>
      <c r="I341" s="225"/>
      <c r="J341" s="220"/>
      <c r="K341" s="220"/>
      <c r="L341" s="226"/>
      <c r="M341" s="227"/>
      <c r="N341" s="228"/>
      <c r="O341" s="228"/>
      <c r="P341" s="228"/>
      <c r="Q341" s="228"/>
      <c r="R341" s="228"/>
      <c r="S341" s="228"/>
      <c r="T341" s="22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0" t="s">
        <v>154</v>
      </c>
      <c r="AU341" s="230" t="s">
        <v>87</v>
      </c>
      <c r="AV341" s="13" t="s">
        <v>87</v>
      </c>
      <c r="AW341" s="13" t="s">
        <v>39</v>
      </c>
      <c r="AX341" s="13" t="s">
        <v>77</v>
      </c>
      <c r="AY341" s="230" t="s">
        <v>144</v>
      </c>
    </row>
    <row r="342" s="14" customFormat="1">
      <c r="A342" s="14"/>
      <c r="B342" s="241"/>
      <c r="C342" s="242"/>
      <c r="D342" s="221" t="s">
        <v>154</v>
      </c>
      <c r="E342" s="243" t="s">
        <v>32</v>
      </c>
      <c r="F342" s="244" t="s">
        <v>205</v>
      </c>
      <c r="G342" s="242"/>
      <c r="H342" s="245">
        <v>5</v>
      </c>
      <c r="I342" s="246"/>
      <c r="J342" s="242"/>
      <c r="K342" s="242"/>
      <c r="L342" s="247"/>
      <c r="M342" s="248"/>
      <c r="N342" s="249"/>
      <c r="O342" s="249"/>
      <c r="P342" s="249"/>
      <c r="Q342" s="249"/>
      <c r="R342" s="249"/>
      <c r="S342" s="249"/>
      <c r="T342" s="25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1" t="s">
        <v>154</v>
      </c>
      <c r="AU342" s="251" t="s">
        <v>87</v>
      </c>
      <c r="AV342" s="14" t="s">
        <v>152</v>
      </c>
      <c r="AW342" s="14" t="s">
        <v>39</v>
      </c>
      <c r="AX342" s="14" t="s">
        <v>85</v>
      </c>
      <c r="AY342" s="251" t="s">
        <v>144</v>
      </c>
    </row>
    <row r="343" s="2" customFormat="1" ht="16.5" customHeight="1">
      <c r="A343" s="40"/>
      <c r="B343" s="41"/>
      <c r="C343" s="231" t="s">
        <v>622</v>
      </c>
      <c r="D343" s="231" t="s">
        <v>193</v>
      </c>
      <c r="E343" s="232" t="s">
        <v>623</v>
      </c>
      <c r="F343" s="233" t="s">
        <v>624</v>
      </c>
      <c r="G343" s="234" t="s">
        <v>189</v>
      </c>
      <c r="H343" s="235">
        <v>5</v>
      </c>
      <c r="I343" s="236"/>
      <c r="J343" s="237">
        <f>ROUND(I343*H343,2)</f>
        <v>0</v>
      </c>
      <c r="K343" s="233" t="s">
        <v>151</v>
      </c>
      <c r="L343" s="238"/>
      <c r="M343" s="239" t="s">
        <v>32</v>
      </c>
      <c r="N343" s="240" t="s">
        <v>48</v>
      </c>
      <c r="O343" s="86"/>
      <c r="P343" s="215">
        <f>O343*H343</f>
        <v>0</v>
      </c>
      <c r="Q343" s="215">
        <v>0.0016999999999999999</v>
      </c>
      <c r="R343" s="215">
        <f>Q343*H343</f>
        <v>0.0084999999999999989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314</v>
      </c>
      <c r="AT343" s="217" t="s">
        <v>193</v>
      </c>
      <c r="AU343" s="217" t="s">
        <v>87</v>
      </c>
      <c r="AY343" s="18" t="s">
        <v>144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8" t="s">
        <v>85</v>
      </c>
      <c r="BK343" s="218">
        <f>ROUND(I343*H343,2)</f>
        <v>0</v>
      </c>
      <c r="BL343" s="18" t="s">
        <v>234</v>
      </c>
      <c r="BM343" s="217" t="s">
        <v>625</v>
      </c>
    </row>
    <row r="344" s="13" customFormat="1">
      <c r="A344" s="13"/>
      <c r="B344" s="219"/>
      <c r="C344" s="220"/>
      <c r="D344" s="221" t="s">
        <v>154</v>
      </c>
      <c r="E344" s="222" t="s">
        <v>32</v>
      </c>
      <c r="F344" s="223" t="s">
        <v>626</v>
      </c>
      <c r="G344" s="220"/>
      <c r="H344" s="224">
        <v>5</v>
      </c>
      <c r="I344" s="225"/>
      <c r="J344" s="220"/>
      <c r="K344" s="220"/>
      <c r="L344" s="226"/>
      <c r="M344" s="227"/>
      <c r="N344" s="228"/>
      <c r="O344" s="228"/>
      <c r="P344" s="228"/>
      <c r="Q344" s="228"/>
      <c r="R344" s="228"/>
      <c r="S344" s="228"/>
      <c r="T344" s="229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0" t="s">
        <v>154</v>
      </c>
      <c r="AU344" s="230" t="s">
        <v>87</v>
      </c>
      <c r="AV344" s="13" t="s">
        <v>87</v>
      </c>
      <c r="AW344" s="13" t="s">
        <v>39</v>
      </c>
      <c r="AX344" s="13" t="s">
        <v>85</v>
      </c>
      <c r="AY344" s="230" t="s">
        <v>144</v>
      </c>
    </row>
    <row r="345" s="2" customFormat="1" ht="16.5" customHeight="1">
      <c r="A345" s="40"/>
      <c r="B345" s="41"/>
      <c r="C345" s="206" t="s">
        <v>627</v>
      </c>
      <c r="D345" s="206" t="s">
        <v>147</v>
      </c>
      <c r="E345" s="207" t="s">
        <v>628</v>
      </c>
      <c r="F345" s="208" t="s">
        <v>629</v>
      </c>
      <c r="G345" s="209" t="s">
        <v>189</v>
      </c>
      <c r="H345" s="210">
        <v>11</v>
      </c>
      <c r="I345" s="211"/>
      <c r="J345" s="212">
        <f>ROUND(I345*H345,2)</f>
        <v>0</v>
      </c>
      <c r="K345" s="208" t="s">
        <v>151</v>
      </c>
      <c r="L345" s="46"/>
      <c r="M345" s="213" t="s">
        <v>32</v>
      </c>
      <c r="N345" s="214" t="s">
        <v>48</v>
      </c>
      <c r="O345" s="86"/>
      <c r="P345" s="215">
        <f>O345*H345</f>
        <v>0</v>
      </c>
      <c r="Q345" s="215">
        <v>0.00183</v>
      </c>
      <c r="R345" s="215">
        <f>Q345*H345</f>
        <v>0.020130000000000002</v>
      </c>
      <c r="S345" s="215">
        <v>0</v>
      </c>
      <c r="T345" s="216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7" t="s">
        <v>234</v>
      </c>
      <c r="AT345" s="217" t="s">
        <v>147</v>
      </c>
      <c r="AU345" s="217" t="s">
        <v>87</v>
      </c>
      <c r="AY345" s="18" t="s">
        <v>144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8" t="s">
        <v>85</v>
      </c>
      <c r="BK345" s="218">
        <f>ROUND(I345*H345,2)</f>
        <v>0</v>
      </c>
      <c r="BL345" s="18" t="s">
        <v>234</v>
      </c>
      <c r="BM345" s="217" t="s">
        <v>630</v>
      </c>
    </row>
    <row r="346" s="15" customFormat="1">
      <c r="A346" s="15"/>
      <c r="B346" s="256"/>
      <c r="C346" s="257"/>
      <c r="D346" s="221" t="s">
        <v>154</v>
      </c>
      <c r="E346" s="258" t="s">
        <v>32</v>
      </c>
      <c r="F346" s="259" t="s">
        <v>631</v>
      </c>
      <c r="G346" s="257"/>
      <c r="H346" s="258" t="s">
        <v>32</v>
      </c>
      <c r="I346" s="260"/>
      <c r="J346" s="257"/>
      <c r="K346" s="257"/>
      <c r="L346" s="261"/>
      <c r="M346" s="262"/>
      <c r="N346" s="263"/>
      <c r="O346" s="263"/>
      <c r="P346" s="263"/>
      <c r="Q346" s="263"/>
      <c r="R346" s="263"/>
      <c r="S346" s="263"/>
      <c r="T346" s="264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5" t="s">
        <v>154</v>
      </c>
      <c r="AU346" s="265" t="s">
        <v>87</v>
      </c>
      <c r="AV346" s="15" t="s">
        <v>85</v>
      </c>
      <c r="AW346" s="15" t="s">
        <v>39</v>
      </c>
      <c r="AX346" s="15" t="s">
        <v>77</v>
      </c>
      <c r="AY346" s="265" t="s">
        <v>144</v>
      </c>
    </row>
    <row r="347" s="13" customFormat="1">
      <c r="A347" s="13"/>
      <c r="B347" s="219"/>
      <c r="C347" s="220"/>
      <c r="D347" s="221" t="s">
        <v>154</v>
      </c>
      <c r="E347" s="222" t="s">
        <v>32</v>
      </c>
      <c r="F347" s="223" t="s">
        <v>632</v>
      </c>
      <c r="G347" s="220"/>
      <c r="H347" s="224">
        <v>2</v>
      </c>
      <c r="I347" s="225"/>
      <c r="J347" s="220"/>
      <c r="K347" s="220"/>
      <c r="L347" s="226"/>
      <c r="M347" s="227"/>
      <c r="N347" s="228"/>
      <c r="O347" s="228"/>
      <c r="P347" s="228"/>
      <c r="Q347" s="228"/>
      <c r="R347" s="228"/>
      <c r="S347" s="228"/>
      <c r="T347" s="22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0" t="s">
        <v>154</v>
      </c>
      <c r="AU347" s="230" t="s">
        <v>87</v>
      </c>
      <c r="AV347" s="13" t="s">
        <v>87</v>
      </c>
      <c r="AW347" s="13" t="s">
        <v>39</v>
      </c>
      <c r="AX347" s="13" t="s">
        <v>77</v>
      </c>
      <c r="AY347" s="230" t="s">
        <v>144</v>
      </c>
    </row>
    <row r="348" s="13" customFormat="1">
      <c r="A348" s="13"/>
      <c r="B348" s="219"/>
      <c r="C348" s="220"/>
      <c r="D348" s="221" t="s">
        <v>154</v>
      </c>
      <c r="E348" s="222" t="s">
        <v>32</v>
      </c>
      <c r="F348" s="223" t="s">
        <v>372</v>
      </c>
      <c r="G348" s="220"/>
      <c r="H348" s="224">
        <v>9</v>
      </c>
      <c r="I348" s="225"/>
      <c r="J348" s="220"/>
      <c r="K348" s="220"/>
      <c r="L348" s="226"/>
      <c r="M348" s="227"/>
      <c r="N348" s="228"/>
      <c r="O348" s="228"/>
      <c r="P348" s="228"/>
      <c r="Q348" s="228"/>
      <c r="R348" s="228"/>
      <c r="S348" s="228"/>
      <c r="T348" s="22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0" t="s">
        <v>154</v>
      </c>
      <c r="AU348" s="230" t="s">
        <v>87</v>
      </c>
      <c r="AV348" s="13" t="s">
        <v>87</v>
      </c>
      <c r="AW348" s="13" t="s">
        <v>39</v>
      </c>
      <c r="AX348" s="13" t="s">
        <v>77</v>
      </c>
      <c r="AY348" s="230" t="s">
        <v>144</v>
      </c>
    </row>
    <row r="349" s="14" customFormat="1">
      <c r="A349" s="14"/>
      <c r="B349" s="241"/>
      <c r="C349" s="242"/>
      <c r="D349" s="221" t="s">
        <v>154</v>
      </c>
      <c r="E349" s="243" t="s">
        <v>32</v>
      </c>
      <c r="F349" s="244" t="s">
        <v>205</v>
      </c>
      <c r="G349" s="242"/>
      <c r="H349" s="245">
        <v>11</v>
      </c>
      <c r="I349" s="246"/>
      <c r="J349" s="242"/>
      <c r="K349" s="242"/>
      <c r="L349" s="247"/>
      <c r="M349" s="248"/>
      <c r="N349" s="249"/>
      <c r="O349" s="249"/>
      <c r="P349" s="249"/>
      <c r="Q349" s="249"/>
      <c r="R349" s="249"/>
      <c r="S349" s="249"/>
      <c r="T349" s="250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1" t="s">
        <v>154</v>
      </c>
      <c r="AU349" s="251" t="s">
        <v>87</v>
      </c>
      <c r="AV349" s="14" t="s">
        <v>152</v>
      </c>
      <c r="AW349" s="14" t="s">
        <v>39</v>
      </c>
      <c r="AX349" s="14" t="s">
        <v>85</v>
      </c>
      <c r="AY349" s="251" t="s">
        <v>144</v>
      </c>
    </row>
    <row r="350" s="2" customFormat="1" ht="21.75" customHeight="1">
      <c r="A350" s="40"/>
      <c r="B350" s="41"/>
      <c r="C350" s="206" t="s">
        <v>633</v>
      </c>
      <c r="D350" s="206" t="s">
        <v>147</v>
      </c>
      <c r="E350" s="207" t="s">
        <v>634</v>
      </c>
      <c r="F350" s="208" t="s">
        <v>635</v>
      </c>
      <c r="G350" s="209" t="s">
        <v>586</v>
      </c>
      <c r="H350" s="210">
        <v>8</v>
      </c>
      <c r="I350" s="211"/>
      <c r="J350" s="212">
        <f>ROUND(I350*H350,2)</f>
        <v>0</v>
      </c>
      <c r="K350" s="208" t="s">
        <v>151</v>
      </c>
      <c r="L350" s="46"/>
      <c r="M350" s="213" t="s">
        <v>32</v>
      </c>
      <c r="N350" s="214" t="s">
        <v>48</v>
      </c>
      <c r="O350" s="86"/>
      <c r="P350" s="215">
        <f>O350*H350</f>
        <v>0</v>
      </c>
      <c r="Q350" s="215">
        <v>0</v>
      </c>
      <c r="R350" s="215">
        <f>Q350*H350</f>
        <v>0</v>
      </c>
      <c r="S350" s="215">
        <v>0.019460000000000002</v>
      </c>
      <c r="T350" s="216">
        <f>S350*H350</f>
        <v>0.15568000000000001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7" t="s">
        <v>234</v>
      </c>
      <c r="AT350" s="217" t="s">
        <v>147</v>
      </c>
      <c r="AU350" s="217" t="s">
        <v>87</v>
      </c>
      <c r="AY350" s="18" t="s">
        <v>144</v>
      </c>
      <c r="BE350" s="218">
        <f>IF(N350="základní",J350,0)</f>
        <v>0</v>
      </c>
      <c r="BF350" s="218">
        <f>IF(N350="snížená",J350,0)</f>
        <v>0</v>
      </c>
      <c r="BG350" s="218">
        <f>IF(N350="zákl. přenesená",J350,0)</f>
        <v>0</v>
      </c>
      <c r="BH350" s="218">
        <f>IF(N350="sníž. přenesená",J350,0)</f>
        <v>0</v>
      </c>
      <c r="BI350" s="218">
        <f>IF(N350="nulová",J350,0)</f>
        <v>0</v>
      </c>
      <c r="BJ350" s="18" t="s">
        <v>85</v>
      </c>
      <c r="BK350" s="218">
        <f>ROUND(I350*H350,2)</f>
        <v>0</v>
      </c>
      <c r="BL350" s="18" t="s">
        <v>234</v>
      </c>
      <c r="BM350" s="217" t="s">
        <v>636</v>
      </c>
    </row>
    <row r="351" s="13" customFormat="1">
      <c r="A351" s="13"/>
      <c r="B351" s="219"/>
      <c r="C351" s="220"/>
      <c r="D351" s="221" t="s">
        <v>154</v>
      </c>
      <c r="E351" s="222" t="s">
        <v>32</v>
      </c>
      <c r="F351" s="223" t="s">
        <v>637</v>
      </c>
      <c r="G351" s="220"/>
      <c r="H351" s="224">
        <v>2</v>
      </c>
      <c r="I351" s="225"/>
      <c r="J351" s="220"/>
      <c r="K351" s="220"/>
      <c r="L351" s="226"/>
      <c r="M351" s="227"/>
      <c r="N351" s="228"/>
      <c r="O351" s="228"/>
      <c r="P351" s="228"/>
      <c r="Q351" s="228"/>
      <c r="R351" s="228"/>
      <c r="S351" s="228"/>
      <c r="T351" s="229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0" t="s">
        <v>154</v>
      </c>
      <c r="AU351" s="230" t="s">
        <v>87</v>
      </c>
      <c r="AV351" s="13" t="s">
        <v>87</v>
      </c>
      <c r="AW351" s="13" t="s">
        <v>39</v>
      </c>
      <c r="AX351" s="13" t="s">
        <v>77</v>
      </c>
      <c r="AY351" s="230" t="s">
        <v>144</v>
      </c>
    </row>
    <row r="352" s="13" customFormat="1">
      <c r="A352" s="13"/>
      <c r="B352" s="219"/>
      <c r="C352" s="220"/>
      <c r="D352" s="221" t="s">
        <v>154</v>
      </c>
      <c r="E352" s="222" t="s">
        <v>32</v>
      </c>
      <c r="F352" s="223" t="s">
        <v>638</v>
      </c>
      <c r="G352" s="220"/>
      <c r="H352" s="224">
        <v>6</v>
      </c>
      <c r="I352" s="225"/>
      <c r="J352" s="220"/>
      <c r="K352" s="220"/>
      <c r="L352" s="226"/>
      <c r="M352" s="227"/>
      <c r="N352" s="228"/>
      <c r="O352" s="228"/>
      <c r="P352" s="228"/>
      <c r="Q352" s="228"/>
      <c r="R352" s="228"/>
      <c r="S352" s="228"/>
      <c r="T352" s="229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0" t="s">
        <v>154</v>
      </c>
      <c r="AU352" s="230" t="s">
        <v>87</v>
      </c>
      <c r="AV352" s="13" t="s">
        <v>87</v>
      </c>
      <c r="AW352" s="13" t="s">
        <v>39</v>
      </c>
      <c r="AX352" s="13" t="s">
        <v>77</v>
      </c>
      <c r="AY352" s="230" t="s">
        <v>144</v>
      </c>
    </row>
    <row r="353" s="14" customFormat="1">
      <c r="A353" s="14"/>
      <c r="B353" s="241"/>
      <c r="C353" s="242"/>
      <c r="D353" s="221" t="s">
        <v>154</v>
      </c>
      <c r="E353" s="243" t="s">
        <v>32</v>
      </c>
      <c r="F353" s="244" t="s">
        <v>205</v>
      </c>
      <c r="G353" s="242"/>
      <c r="H353" s="245">
        <v>8</v>
      </c>
      <c r="I353" s="246"/>
      <c r="J353" s="242"/>
      <c r="K353" s="242"/>
      <c r="L353" s="247"/>
      <c r="M353" s="248"/>
      <c r="N353" s="249"/>
      <c r="O353" s="249"/>
      <c r="P353" s="249"/>
      <c r="Q353" s="249"/>
      <c r="R353" s="249"/>
      <c r="S353" s="249"/>
      <c r="T353" s="25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1" t="s">
        <v>154</v>
      </c>
      <c r="AU353" s="251" t="s">
        <v>87</v>
      </c>
      <c r="AV353" s="14" t="s">
        <v>152</v>
      </c>
      <c r="AW353" s="14" t="s">
        <v>39</v>
      </c>
      <c r="AX353" s="14" t="s">
        <v>85</v>
      </c>
      <c r="AY353" s="251" t="s">
        <v>144</v>
      </c>
    </row>
    <row r="354" s="2" customFormat="1">
      <c r="A354" s="40"/>
      <c r="B354" s="41"/>
      <c r="C354" s="206" t="s">
        <v>639</v>
      </c>
      <c r="D354" s="206" t="s">
        <v>147</v>
      </c>
      <c r="E354" s="207" t="s">
        <v>640</v>
      </c>
      <c r="F354" s="208" t="s">
        <v>641</v>
      </c>
      <c r="G354" s="209" t="s">
        <v>586</v>
      </c>
      <c r="H354" s="210">
        <v>5</v>
      </c>
      <c r="I354" s="211"/>
      <c r="J354" s="212">
        <f>ROUND(I354*H354,2)</f>
        <v>0</v>
      </c>
      <c r="K354" s="208" t="s">
        <v>151</v>
      </c>
      <c r="L354" s="46"/>
      <c r="M354" s="213" t="s">
        <v>32</v>
      </c>
      <c r="N354" s="214" t="s">
        <v>48</v>
      </c>
      <c r="O354" s="86"/>
      <c r="P354" s="215">
        <f>O354*H354</f>
        <v>0</v>
      </c>
      <c r="Q354" s="215">
        <v>0.01396</v>
      </c>
      <c r="R354" s="215">
        <f>Q354*H354</f>
        <v>0.069800000000000001</v>
      </c>
      <c r="S354" s="215">
        <v>0</v>
      </c>
      <c r="T354" s="216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7" t="s">
        <v>234</v>
      </c>
      <c r="AT354" s="217" t="s">
        <v>147</v>
      </c>
      <c r="AU354" s="217" t="s">
        <v>87</v>
      </c>
      <c r="AY354" s="18" t="s">
        <v>144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18" t="s">
        <v>85</v>
      </c>
      <c r="BK354" s="218">
        <f>ROUND(I354*H354,2)</f>
        <v>0</v>
      </c>
      <c r="BL354" s="18" t="s">
        <v>234</v>
      </c>
      <c r="BM354" s="217" t="s">
        <v>642</v>
      </c>
    </row>
    <row r="355" s="13" customFormat="1">
      <c r="A355" s="13"/>
      <c r="B355" s="219"/>
      <c r="C355" s="220"/>
      <c r="D355" s="221" t="s">
        <v>154</v>
      </c>
      <c r="E355" s="222" t="s">
        <v>32</v>
      </c>
      <c r="F355" s="223" t="s">
        <v>643</v>
      </c>
      <c r="G355" s="220"/>
      <c r="H355" s="224">
        <v>5</v>
      </c>
      <c r="I355" s="225"/>
      <c r="J355" s="220"/>
      <c r="K355" s="220"/>
      <c r="L355" s="226"/>
      <c r="M355" s="227"/>
      <c r="N355" s="228"/>
      <c r="O355" s="228"/>
      <c r="P355" s="228"/>
      <c r="Q355" s="228"/>
      <c r="R355" s="228"/>
      <c r="S355" s="228"/>
      <c r="T355" s="229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0" t="s">
        <v>154</v>
      </c>
      <c r="AU355" s="230" t="s">
        <v>87</v>
      </c>
      <c r="AV355" s="13" t="s">
        <v>87</v>
      </c>
      <c r="AW355" s="13" t="s">
        <v>39</v>
      </c>
      <c r="AX355" s="13" t="s">
        <v>85</v>
      </c>
      <c r="AY355" s="230" t="s">
        <v>144</v>
      </c>
    </row>
    <row r="356" s="2" customFormat="1" ht="21.75" customHeight="1">
      <c r="A356" s="40"/>
      <c r="B356" s="41"/>
      <c r="C356" s="206" t="s">
        <v>644</v>
      </c>
      <c r="D356" s="206" t="s">
        <v>147</v>
      </c>
      <c r="E356" s="207" t="s">
        <v>645</v>
      </c>
      <c r="F356" s="208" t="s">
        <v>646</v>
      </c>
      <c r="G356" s="209" t="s">
        <v>586</v>
      </c>
      <c r="H356" s="210">
        <v>8</v>
      </c>
      <c r="I356" s="211"/>
      <c r="J356" s="212">
        <f>ROUND(I356*H356,2)</f>
        <v>0</v>
      </c>
      <c r="K356" s="208" t="s">
        <v>151</v>
      </c>
      <c r="L356" s="46"/>
      <c r="M356" s="213" t="s">
        <v>32</v>
      </c>
      <c r="N356" s="214" t="s">
        <v>48</v>
      </c>
      <c r="O356" s="86"/>
      <c r="P356" s="215">
        <f>O356*H356</f>
        <v>0</v>
      </c>
      <c r="Q356" s="215">
        <v>0.00173</v>
      </c>
      <c r="R356" s="215">
        <f>Q356*H356</f>
        <v>0.01384</v>
      </c>
      <c r="S356" s="215">
        <v>0</v>
      </c>
      <c r="T356" s="216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7" t="s">
        <v>234</v>
      </c>
      <c r="AT356" s="217" t="s">
        <v>147</v>
      </c>
      <c r="AU356" s="217" t="s">
        <v>87</v>
      </c>
      <c r="AY356" s="18" t="s">
        <v>144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18" t="s">
        <v>85</v>
      </c>
      <c r="BK356" s="218">
        <f>ROUND(I356*H356,2)</f>
        <v>0</v>
      </c>
      <c r="BL356" s="18" t="s">
        <v>234</v>
      </c>
      <c r="BM356" s="217" t="s">
        <v>647</v>
      </c>
    </row>
    <row r="357" s="13" customFormat="1">
      <c r="A357" s="13"/>
      <c r="B357" s="219"/>
      <c r="C357" s="220"/>
      <c r="D357" s="221" t="s">
        <v>154</v>
      </c>
      <c r="E357" s="222" t="s">
        <v>32</v>
      </c>
      <c r="F357" s="223" t="s">
        <v>648</v>
      </c>
      <c r="G357" s="220"/>
      <c r="H357" s="224">
        <v>8</v>
      </c>
      <c r="I357" s="225"/>
      <c r="J357" s="220"/>
      <c r="K357" s="220"/>
      <c r="L357" s="226"/>
      <c r="M357" s="227"/>
      <c r="N357" s="228"/>
      <c r="O357" s="228"/>
      <c r="P357" s="228"/>
      <c r="Q357" s="228"/>
      <c r="R357" s="228"/>
      <c r="S357" s="228"/>
      <c r="T357" s="22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0" t="s">
        <v>154</v>
      </c>
      <c r="AU357" s="230" t="s">
        <v>87</v>
      </c>
      <c r="AV357" s="13" t="s">
        <v>87</v>
      </c>
      <c r="AW357" s="13" t="s">
        <v>39</v>
      </c>
      <c r="AX357" s="13" t="s">
        <v>85</v>
      </c>
      <c r="AY357" s="230" t="s">
        <v>144</v>
      </c>
    </row>
    <row r="358" s="2" customFormat="1">
      <c r="A358" s="40"/>
      <c r="B358" s="41"/>
      <c r="C358" s="206" t="s">
        <v>649</v>
      </c>
      <c r="D358" s="206" t="s">
        <v>147</v>
      </c>
      <c r="E358" s="207" t="s">
        <v>650</v>
      </c>
      <c r="F358" s="208" t="s">
        <v>651</v>
      </c>
      <c r="G358" s="209" t="s">
        <v>586</v>
      </c>
      <c r="H358" s="210">
        <v>1</v>
      </c>
      <c r="I358" s="211"/>
      <c r="J358" s="212">
        <f>ROUND(I358*H358,2)</f>
        <v>0</v>
      </c>
      <c r="K358" s="208" t="s">
        <v>151</v>
      </c>
      <c r="L358" s="46"/>
      <c r="M358" s="213" t="s">
        <v>32</v>
      </c>
      <c r="N358" s="214" t="s">
        <v>48</v>
      </c>
      <c r="O358" s="86"/>
      <c r="P358" s="215">
        <f>O358*H358</f>
        <v>0</v>
      </c>
      <c r="Q358" s="215">
        <v>0.041169999999999998</v>
      </c>
      <c r="R358" s="215">
        <f>Q358*H358</f>
        <v>0.041169999999999998</v>
      </c>
      <c r="S358" s="215">
        <v>0</v>
      </c>
      <c r="T358" s="216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7" t="s">
        <v>234</v>
      </c>
      <c r="AT358" s="217" t="s">
        <v>147</v>
      </c>
      <c r="AU358" s="217" t="s">
        <v>87</v>
      </c>
      <c r="AY358" s="18" t="s">
        <v>144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8" t="s">
        <v>85</v>
      </c>
      <c r="BK358" s="218">
        <f>ROUND(I358*H358,2)</f>
        <v>0</v>
      </c>
      <c r="BL358" s="18" t="s">
        <v>234</v>
      </c>
      <c r="BM358" s="217" t="s">
        <v>652</v>
      </c>
    </row>
    <row r="359" s="2" customFormat="1">
      <c r="A359" s="40"/>
      <c r="B359" s="41"/>
      <c r="C359" s="206" t="s">
        <v>653</v>
      </c>
      <c r="D359" s="206" t="s">
        <v>147</v>
      </c>
      <c r="E359" s="207" t="s">
        <v>654</v>
      </c>
      <c r="F359" s="208" t="s">
        <v>655</v>
      </c>
      <c r="G359" s="209" t="s">
        <v>586</v>
      </c>
      <c r="H359" s="210">
        <v>5</v>
      </c>
      <c r="I359" s="211"/>
      <c r="J359" s="212">
        <f>ROUND(I359*H359,2)</f>
        <v>0</v>
      </c>
      <c r="K359" s="208" t="s">
        <v>151</v>
      </c>
      <c r="L359" s="46"/>
      <c r="M359" s="213" t="s">
        <v>32</v>
      </c>
      <c r="N359" s="214" t="s">
        <v>48</v>
      </c>
      <c r="O359" s="86"/>
      <c r="P359" s="215">
        <f>O359*H359</f>
        <v>0</v>
      </c>
      <c r="Q359" s="215">
        <v>0.0024199999999999998</v>
      </c>
      <c r="R359" s="215">
        <f>Q359*H359</f>
        <v>0.0121</v>
      </c>
      <c r="S359" s="215">
        <v>0</v>
      </c>
      <c r="T359" s="216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7" t="s">
        <v>234</v>
      </c>
      <c r="AT359" s="217" t="s">
        <v>147</v>
      </c>
      <c r="AU359" s="217" t="s">
        <v>87</v>
      </c>
      <c r="AY359" s="18" t="s">
        <v>144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18" t="s">
        <v>85</v>
      </c>
      <c r="BK359" s="218">
        <f>ROUND(I359*H359,2)</f>
        <v>0</v>
      </c>
      <c r="BL359" s="18" t="s">
        <v>234</v>
      </c>
      <c r="BM359" s="217" t="s">
        <v>656</v>
      </c>
    </row>
    <row r="360" s="2" customFormat="1">
      <c r="A360" s="40"/>
      <c r="B360" s="41"/>
      <c r="C360" s="206" t="s">
        <v>657</v>
      </c>
      <c r="D360" s="206" t="s">
        <v>147</v>
      </c>
      <c r="E360" s="207" t="s">
        <v>658</v>
      </c>
      <c r="F360" s="208" t="s">
        <v>659</v>
      </c>
      <c r="G360" s="209" t="s">
        <v>586</v>
      </c>
      <c r="H360" s="210">
        <v>13</v>
      </c>
      <c r="I360" s="211"/>
      <c r="J360" s="212">
        <f>ROUND(I360*H360,2)</f>
        <v>0</v>
      </c>
      <c r="K360" s="208" t="s">
        <v>151</v>
      </c>
      <c r="L360" s="46"/>
      <c r="M360" s="213" t="s">
        <v>32</v>
      </c>
      <c r="N360" s="214" t="s">
        <v>48</v>
      </c>
      <c r="O360" s="86"/>
      <c r="P360" s="215">
        <f>O360*H360</f>
        <v>0</v>
      </c>
      <c r="Q360" s="215">
        <v>0.00051999999999999995</v>
      </c>
      <c r="R360" s="215">
        <f>Q360*H360</f>
        <v>0.0067599999999999995</v>
      </c>
      <c r="S360" s="215">
        <v>0</v>
      </c>
      <c r="T360" s="216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7" t="s">
        <v>234</v>
      </c>
      <c r="AT360" s="217" t="s">
        <v>147</v>
      </c>
      <c r="AU360" s="217" t="s">
        <v>87</v>
      </c>
      <c r="AY360" s="18" t="s">
        <v>144</v>
      </c>
      <c r="BE360" s="218">
        <f>IF(N360="základní",J360,0)</f>
        <v>0</v>
      </c>
      <c r="BF360" s="218">
        <f>IF(N360="snížená",J360,0)</f>
        <v>0</v>
      </c>
      <c r="BG360" s="218">
        <f>IF(N360="zákl. přenesená",J360,0)</f>
        <v>0</v>
      </c>
      <c r="BH360" s="218">
        <f>IF(N360="sníž. přenesená",J360,0)</f>
        <v>0</v>
      </c>
      <c r="BI360" s="218">
        <f>IF(N360="nulová",J360,0)</f>
        <v>0</v>
      </c>
      <c r="BJ360" s="18" t="s">
        <v>85</v>
      </c>
      <c r="BK360" s="218">
        <f>ROUND(I360*H360,2)</f>
        <v>0</v>
      </c>
      <c r="BL360" s="18" t="s">
        <v>234</v>
      </c>
      <c r="BM360" s="217" t="s">
        <v>660</v>
      </c>
    </row>
    <row r="361" s="13" customFormat="1">
      <c r="A361" s="13"/>
      <c r="B361" s="219"/>
      <c r="C361" s="220"/>
      <c r="D361" s="221" t="s">
        <v>154</v>
      </c>
      <c r="E361" s="222" t="s">
        <v>32</v>
      </c>
      <c r="F361" s="223" t="s">
        <v>661</v>
      </c>
      <c r="G361" s="220"/>
      <c r="H361" s="224">
        <v>3</v>
      </c>
      <c r="I361" s="225"/>
      <c r="J361" s="220"/>
      <c r="K361" s="220"/>
      <c r="L361" s="226"/>
      <c r="M361" s="227"/>
      <c r="N361" s="228"/>
      <c r="O361" s="228"/>
      <c r="P361" s="228"/>
      <c r="Q361" s="228"/>
      <c r="R361" s="228"/>
      <c r="S361" s="228"/>
      <c r="T361" s="229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0" t="s">
        <v>154</v>
      </c>
      <c r="AU361" s="230" t="s">
        <v>87</v>
      </c>
      <c r="AV361" s="13" t="s">
        <v>87</v>
      </c>
      <c r="AW361" s="13" t="s">
        <v>39</v>
      </c>
      <c r="AX361" s="13" t="s">
        <v>77</v>
      </c>
      <c r="AY361" s="230" t="s">
        <v>144</v>
      </c>
    </row>
    <row r="362" s="13" customFormat="1">
      <c r="A362" s="13"/>
      <c r="B362" s="219"/>
      <c r="C362" s="220"/>
      <c r="D362" s="221" t="s">
        <v>154</v>
      </c>
      <c r="E362" s="222" t="s">
        <v>32</v>
      </c>
      <c r="F362" s="223" t="s">
        <v>662</v>
      </c>
      <c r="G362" s="220"/>
      <c r="H362" s="224">
        <v>9</v>
      </c>
      <c r="I362" s="225"/>
      <c r="J362" s="220"/>
      <c r="K362" s="220"/>
      <c r="L362" s="226"/>
      <c r="M362" s="227"/>
      <c r="N362" s="228"/>
      <c r="O362" s="228"/>
      <c r="P362" s="228"/>
      <c r="Q362" s="228"/>
      <c r="R362" s="228"/>
      <c r="S362" s="228"/>
      <c r="T362" s="229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0" t="s">
        <v>154</v>
      </c>
      <c r="AU362" s="230" t="s">
        <v>87</v>
      </c>
      <c r="AV362" s="13" t="s">
        <v>87</v>
      </c>
      <c r="AW362" s="13" t="s">
        <v>39</v>
      </c>
      <c r="AX362" s="13" t="s">
        <v>77</v>
      </c>
      <c r="AY362" s="230" t="s">
        <v>144</v>
      </c>
    </row>
    <row r="363" s="13" customFormat="1">
      <c r="A363" s="13"/>
      <c r="B363" s="219"/>
      <c r="C363" s="220"/>
      <c r="D363" s="221" t="s">
        <v>154</v>
      </c>
      <c r="E363" s="222" t="s">
        <v>32</v>
      </c>
      <c r="F363" s="223" t="s">
        <v>85</v>
      </c>
      <c r="G363" s="220"/>
      <c r="H363" s="224">
        <v>1</v>
      </c>
      <c r="I363" s="225"/>
      <c r="J363" s="220"/>
      <c r="K363" s="220"/>
      <c r="L363" s="226"/>
      <c r="M363" s="227"/>
      <c r="N363" s="228"/>
      <c r="O363" s="228"/>
      <c r="P363" s="228"/>
      <c r="Q363" s="228"/>
      <c r="R363" s="228"/>
      <c r="S363" s="228"/>
      <c r="T363" s="229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0" t="s">
        <v>154</v>
      </c>
      <c r="AU363" s="230" t="s">
        <v>87</v>
      </c>
      <c r="AV363" s="13" t="s">
        <v>87</v>
      </c>
      <c r="AW363" s="13" t="s">
        <v>39</v>
      </c>
      <c r="AX363" s="13" t="s">
        <v>77</v>
      </c>
      <c r="AY363" s="230" t="s">
        <v>144</v>
      </c>
    </row>
    <row r="364" s="14" customFormat="1">
      <c r="A364" s="14"/>
      <c r="B364" s="241"/>
      <c r="C364" s="242"/>
      <c r="D364" s="221" t="s">
        <v>154</v>
      </c>
      <c r="E364" s="243" t="s">
        <v>32</v>
      </c>
      <c r="F364" s="244" t="s">
        <v>205</v>
      </c>
      <c r="G364" s="242"/>
      <c r="H364" s="245">
        <v>13</v>
      </c>
      <c r="I364" s="246"/>
      <c r="J364" s="242"/>
      <c r="K364" s="242"/>
      <c r="L364" s="247"/>
      <c r="M364" s="248"/>
      <c r="N364" s="249"/>
      <c r="O364" s="249"/>
      <c r="P364" s="249"/>
      <c r="Q364" s="249"/>
      <c r="R364" s="249"/>
      <c r="S364" s="249"/>
      <c r="T364" s="250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1" t="s">
        <v>154</v>
      </c>
      <c r="AU364" s="251" t="s">
        <v>87</v>
      </c>
      <c r="AV364" s="14" t="s">
        <v>152</v>
      </c>
      <c r="AW364" s="14" t="s">
        <v>39</v>
      </c>
      <c r="AX364" s="14" t="s">
        <v>85</v>
      </c>
      <c r="AY364" s="251" t="s">
        <v>144</v>
      </c>
    </row>
    <row r="365" s="2" customFormat="1">
      <c r="A365" s="40"/>
      <c r="B365" s="41"/>
      <c r="C365" s="206" t="s">
        <v>663</v>
      </c>
      <c r="D365" s="206" t="s">
        <v>147</v>
      </c>
      <c r="E365" s="207" t="s">
        <v>664</v>
      </c>
      <c r="F365" s="208" t="s">
        <v>665</v>
      </c>
      <c r="G365" s="209" t="s">
        <v>586</v>
      </c>
      <c r="H365" s="210">
        <v>65</v>
      </c>
      <c r="I365" s="211"/>
      <c r="J365" s="212">
        <f>ROUND(I365*H365,2)</f>
        <v>0</v>
      </c>
      <c r="K365" s="208" t="s">
        <v>151</v>
      </c>
      <c r="L365" s="46"/>
      <c r="M365" s="213" t="s">
        <v>32</v>
      </c>
      <c r="N365" s="214" t="s">
        <v>48</v>
      </c>
      <c r="O365" s="86"/>
      <c r="P365" s="215">
        <f>O365*H365</f>
        <v>0</v>
      </c>
      <c r="Q365" s="215">
        <v>0.00051999999999999995</v>
      </c>
      <c r="R365" s="215">
        <f>Q365*H365</f>
        <v>0.033799999999999997</v>
      </c>
      <c r="S365" s="215">
        <v>0</v>
      </c>
      <c r="T365" s="216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7" t="s">
        <v>234</v>
      </c>
      <c r="AT365" s="217" t="s">
        <v>147</v>
      </c>
      <c r="AU365" s="217" t="s">
        <v>87</v>
      </c>
      <c r="AY365" s="18" t="s">
        <v>144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8" t="s">
        <v>85</v>
      </c>
      <c r="BK365" s="218">
        <f>ROUND(I365*H365,2)</f>
        <v>0</v>
      </c>
      <c r="BL365" s="18" t="s">
        <v>234</v>
      </c>
      <c r="BM365" s="217" t="s">
        <v>666</v>
      </c>
    </row>
    <row r="366" s="13" customFormat="1">
      <c r="A366" s="13"/>
      <c r="B366" s="219"/>
      <c r="C366" s="220"/>
      <c r="D366" s="221" t="s">
        <v>154</v>
      </c>
      <c r="E366" s="222" t="s">
        <v>32</v>
      </c>
      <c r="F366" s="223" t="s">
        <v>667</v>
      </c>
      <c r="G366" s="220"/>
      <c r="H366" s="224">
        <v>16</v>
      </c>
      <c r="I366" s="225"/>
      <c r="J366" s="220"/>
      <c r="K366" s="220"/>
      <c r="L366" s="226"/>
      <c r="M366" s="227"/>
      <c r="N366" s="228"/>
      <c r="O366" s="228"/>
      <c r="P366" s="228"/>
      <c r="Q366" s="228"/>
      <c r="R366" s="228"/>
      <c r="S366" s="228"/>
      <c r="T366" s="229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0" t="s">
        <v>154</v>
      </c>
      <c r="AU366" s="230" t="s">
        <v>87</v>
      </c>
      <c r="AV366" s="13" t="s">
        <v>87</v>
      </c>
      <c r="AW366" s="13" t="s">
        <v>39</v>
      </c>
      <c r="AX366" s="13" t="s">
        <v>77</v>
      </c>
      <c r="AY366" s="230" t="s">
        <v>144</v>
      </c>
    </row>
    <row r="367" s="13" customFormat="1">
      <c r="A367" s="13"/>
      <c r="B367" s="219"/>
      <c r="C367" s="220"/>
      <c r="D367" s="221" t="s">
        <v>154</v>
      </c>
      <c r="E367" s="222" t="s">
        <v>32</v>
      </c>
      <c r="F367" s="223" t="s">
        <v>668</v>
      </c>
      <c r="G367" s="220"/>
      <c r="H367" s="224">
        <v>48</v>
      </c>
      <c r="I367" s="225"/>
      <c r="J367" s="220"/>
      <c r="K367" s="220"/>
      <c r="L367" s="226"/>
      <c r="M367" s="227"/>
      <c r="N367" s="228"/>
      <c r="O367" s="228"/>
      <c r="P367" s="228"/>
      <c r="Q367" s="228"/>
      <c r="R367" s="228"/>
      <c r="S367" s="228"/>
      <c r="T367" s="229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0" t="s">
        <v>154</v>
      </c>
      <c r="AU367" s="230" t="s">
        <v>87</v>
      </c>
      <c r="AV367" s="13" t="s">
        <v>87</v>
      </c>
      <c r="AW367" s="13" t="s">
        <v>39</v>
      </c>
      <c r="AX367" s="13" t="s">
        <v>77</v>
      </c>
      <c r="AY367" s="230" t="s">
        <v>144</v>
      </c>
    </row>
    <row r="368" s="13" customFormat="1">
      <c r="A368" s="13"/>
      <c r="B368" s="219"/>
      <c r="C368" s="220"/>
      <c r="D368" s="221" t="s">
        <v>154</v>
      </c>
      <c r="E368" s="222" t="s">
        <v>32</v>
      </c>
      <c r="F368" s="223" t="s">
        <v>85</v>
      </c>
      <c r="G368" s="220"/>
      <c r="H368" s="224">
        <v>1</v>
      </c>
      <c r="I368" s="225"/>
      <c r="J368" s="220"/>
      <c r="K368" s="220"/>
      <c r="L368" s="226"/>
      <c r="M368" s="227"/>
      <c r="N368" s="228"/>
      <c r="O368" s="228"/>
      <c r="P368" s="228"/>
      <c r="Q368" s="228"/>
      <c r="R368" s="228"/>
      <c r="S368" s="228"/>
      <c r="T368" s="229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0" t="s">
        <v>154</v>
      </c>
      <c r="AU368" s="230" t="s">
        <v>87</v>
      </c>
      <c r="AV368" s="13" t="s">
        <v>87</v>
      </c>
      <c r="AW368" s="13" t="s">
        <v>39</v>
      </c>
      <c r="AX368" s="13" t="s">
        <v>77</v>
      </c>
      <c r="AY368" s="230" t="s">
        <v>144</v>
      </c>
    </row>
    <row r="369" s="14" customFormat="1">
      <c r="A369" s="14"/>
      <c r="B369" s="241"/>
      <c r="C369" s="242"/>
      <c r="D369" s="221" t="s">
        <v>154</v>
      </c>
      <c r="E369" s="243" t="s">
        <v>32</v>
      </c>
      <c r="F369" s="244" t="s">
        <v>205</v>
      </c>
      <c r="G369" s="242"/>
      <c r="H369" s="245">
        <v>65</v>
      </c>
      <c r="I369" s="246"/>
      <c r="J369" s="242"/>
      <c r="K369" s="242"/>
      <c r="L369" s="247"/>
      <c r="M369" s="248"/>
      <c r="N369" s="249"/>
      <c r="O369" s="249"/>
      <c r="P369" s="249"/>
      <c r="Q369" s="249"/>
      <c r="R369" s="249"/>
      <c r="S369" s="249"/>
      <c r="T369" s="250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1" t="s">
        <v>154</v>
      </c>
      <c r="AU369" s="251" t="s">
        <v>87</v>
      </c>
      <c r="AV369" s="14" t="s">
        <v>152</v>
      </c>
      <c r="AW369" s="14" t="s">
        <v>39</v>
      </c>
      <c r="AX369" s="14" t="s">
        <v>85</v>
      </c>
      <c r="AY369" s="251" t="s">
        <v>144</v>
      </c>
    </row>
    <row r="370" s="2" customFormat="1">
      <c r="A370" s="40"/>
      <c r="B370" s="41"/>
      <c r="C370" s="206" t="s">
        <v>669</v>
      </c>
      <c r="D370" s="206" t="s">
        <v>147</v>
      </c>
      <c r="E370" s="207" t="s">
        <v>670</v>
      </c>
      <c r="F370" s="208" t="s">
        <v>671</v>
      </c>
      <c r="G370" s="209" t="s">
        <v>586</v>
      </c>
      <c r="H370" s="210">
        <v>13</v>
      </c>
      <c r="I370" s="211"/>
      <c r="J370" s="212">
        <f>ROUND(I370*H370,2)</f>
        <v>0</v>
      </c>
      <c r="K370" s="208" t="s">
        <v>151</v>
      </c>
      <c r="L370" s="46"/>
      <c r="M370" s="213" t="s">
        <v>32</v>
      </c>
      <c r="N370" s="214" t="s">
        <v>48</v>
      </c>
      <c r="O370" s="86"/>
      <c r="P370" s="215">
        <f>O370*H370</f>
        <v>0</v>
      </c>
      <c r="Q370" s="215">
        <v>0.00051999999999999995</v>
      </c>
      <c r="R370" s="215">
        <f>Q370*H370</f>
        <v>0.0067599999999999995</v>
      </c>
      <c r="S370" s="215">
        <v>0</v>
      </c>
      <c r="T370" s="216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7" t="s">
        <v>234</v>
      </c>
      <c r="AT370" s="217" t="s">
        <v>147</v>
      </c>
      <c r="AU370" s="217" t="s">
        <v>87</v>
      </c>
      <c r="AY370" s="18" t="s">
        <v>144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8" t="s">
        <v>85</v>
      </c>
      <c r="BK370" s="218">
        <f>ROUND(I370*H370,2)</f>
        <v>0</v>
      </c>
      <c r="BL370" s="18" t="s">
        <v>234</v>
      </c>
      <c r="BM370" s="217" t="s">
        <v>672</v>
      </c>
    </row>
    <row r="371" s="13" customFormat="1">
      <c r="A371" s="13"/>
      <c r="B371" s="219"/>
      <c r="C371" s="220"/>
      <c r="D371" s="221" t="s">
        <v>154</v>
      </c>
      <c r="E371" s="222" t="s">
        <v>32</v>
      </c>
      <c r="F371" s="223" t="s">
        <v>661</v>
      </c>
      <c r="G371" s="220"/>
      <c r="H371" s="224">
        <v>3</v>
      </c>
      <c r="I371" s="225"/>
      <c r="J371" s="220"/>
      <c r="K371" s="220"/>
      <c r="L371" s="226"/>
      <c r="M371" s="227"/>
      <c r="N371" s="228"/>
      <c r="O371" s="228"/>
      <c r="P371" s="228"/>
      <c r="Q371" s="228"/>
      <c r="R371" s="228"/>
      <c r="S371" s="228"/>
      <c r="T371" s="229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0" t="s">
        <v>154</v>
      </c>
      <c r="AU371" s="230" t="s">
        <v>87</v>
      </c>
      <c r="AV371" s="13" t="s">
        <v>87</v>
      </c>
      <c r="AW371" s="13" t="s">
        <v>39</v>
      </c>
      <c r="AX371" s="13" t="s">
        <v>77</v>
      </c>
      <c r="AY371" s="230" t="s">
        <v>144</v>
      </c>
    </row>
    <row r="372" s="13" customFormat="1">
      <c r="A372" s="13"/>
      <c r="B372" s="219"/>
      <c r="C372" s="220"/>
      <c r="D372" s="221" t="s">
        <v>154</v>
      </c>
      <c r="E372" s="222" t="s">
        <v>32</v>
      </c>
      <c r="F372" s="223" t="s">
        <v>662</v>
      </c>
      <c r="G372" s="220"/>
      <c r="H372" s="224">
        <v>9</v>
      </c>
      <c r="I372" s="225"/>
      <c r="J372" s="220"/>
      <c r="K372" s="220"/>
      <c r="L372" s="226"/>
      <c r="M372" s="227"/>
      <c r="N372" s="228"/>
      <c r="O372" s="228"/>
      <c r="P372" s="228"/>
      <c r="Q372" s="228"/>
      <c r="R372" s="228"/>
      <c r="S372" s="228"/>
      <c r="T372" s="229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0" t="s">
        <v>154</v>
      </c>
      <c r="AU372" s="230" t="s">
        <v>87</v>
      </c>
      <c r="AV372" s="13" t="s">
        <v>87</v>
      </c>
      <c r="AW372" s="13" t="s">
        <v>39</v>
      </c>
      <c r="AX372" s="13" t="s">
        <v>77</v>
      </c>
      <c r="AY372" s="230" t="s">
        <v>144</v>
      </c>
    </row>
    <row r="373" s="13" customFormat="1">
      <c r="A373" s="13"/>
      <c r="B373" s="219"/>
      <c r="C373" s="220"/>
      <c r="D373" s="221" t="s">
        <v>154</v>
      </c>
      <c r="E373" s="222" t="s">
        <v>32</v>
      </c>
      <c r="F373" s="223" t="s">
        <v>85</v>
      </c>
      <c r="G373" s="220"/>
      <c r="H373" s="224">
        <v>1</v>
      </c>
      <c r="I373" s="225"/>
      <c r="J373" s="220"/>
      <c r="K373" s="220"/>
      <c r="L373" s="226"/>
      <c r="M373" s="227"/>
      <c r="N373" s="228"/>
      <c r="O373" s="228"/>
      <c r="P373" s="228"/>
      <c r="Q373" s="228"/>
      <c r="R373" s="228"/>
      <c r="S373" s="228"/>
      <c r="T373" s="229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0" t="s">
        <v>154</v>
      </c>
      <c r="AU373" s="230" t="s">
        <v>87</v>
      </c>
      <c r="AV373" s="13" t="s">
        <v>87</v>
      </c>
      <c r="AW373" s="13" t="s">
        <v>39</v>
      </c>
      <c r="AX373" s="13" t="s">
        <v>77</v>
      </c>
      <c r="AY373" s="230" t="s">
        <v>144</v>
      </c>
    </row>
    <row r="374" s="14" customFormat="1">
      <c r="A374" s="14"/>
      <c r="B374" s="241"/>
      <c r="C374" s="242"/>
      <c r="D374" s="221" t="s">
        <v>154</v>
      </c>
      <c r="E374" s="243" t="s">
        <v>32</v>
      </c>
      <c r="F374" s="244" t="s">
        <v>205</v>
      </c>
      <c r="G374" s="242"/>
      <c r="H374" s="245">
        <v>13</v>
      </c>
      <c r="I374" s="246"/>
      <c r="J374" s="242"/>
      <c r="K374" s="242"/>
      <c r="L374" s="247"/>
      <c r="M374" s="248"/>
      <c r="N374" s="249"/>
      <c r="O374" s="249"/>
      <c r="P374" s="249"/>
      <c r="Q374" s="249"/>
      <c r="R374" s="249"/>
      <c r="S374" s="249"/>
      <c r="T374" s="250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1" t="s">
        <v>154</v>
      </c>
      <c r="AU374" s="251" t="s">
        <v>87</v>
      </c>
      <c r="AV374" s="14" t="s">
        <v>152</v>
      </c>
      <c r="AW374" s="14" t="s">
        <v>39</v>
      </c>
      <c r="AX374" s="14" t="s">
        <v>85</v>
      </c>
      <c r="AY374" s="251" t="s">
        <v>144</v>
      </c>
    </row>
    <row r="375" s="2" customFormat="1">
      <c r="A375" s="40"/>
      <c r="B375" s="41"/>
      <c r="C375" s="206" t="s">
        <v>673</v>
      </c>
      <c r="D375" s="206" t="s">
        <v>147</v>
      </c>
      <c r="E375" s="207" t="s">
        <v>674</v>
      </c>
      <c r="F375" s="208" t="s">
        <v>675</v>
      </c>
      <c r="G375" s="209" t="s">
        <v>586</v>
      </c>
      <c r="H375" s="210">
        <v>5</v>
      </c>
      <c r="I375" s="211"/>
      <c r="J375" s="212">
        <f>ROUND(I375*H375,2)</f>
        <v>0</v>
      </c>
      <c r="K375" s="208" t="s">
        <v>151</v>
      </c>
      <c r="L375" s="46"/>
      <c r="M375" s="213" t="s">
        <v>32</v>
      </c>
      <c r="N375" s="214" t="s">
        <v>48</v>
      </c>
      <c r="O375" s="86"/>
      <c r="P375" s="215">
        <f>O375*H375</f>
        <v>0</v>
      </c>
      <c r="Q375" s="215">
        <v>0.0011000000000000001</v>
      </c>
      <c r="R375" s="215">
        <f>Q375*H375</f>
        <v>0.0055000000000000005</v>
      </c>
      <c r="S375" s="215">
        <v>0</v>
      </c>
      <c r="T375" s="216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7" t="s">
        <v>234</v>
      </c>
      <c r="AT375" s="217" t="s">
        <v>147</v>
      </c>
      <c r="AU375" s="217" t="s">
        <v>87</v>
      </c>
      <c r="AY375" s="18" t="s">
        <v>144</v>
      </c>
      <c r="BE375" s="218">
        <f>IF(N375="základní",J375,0)</f>
        <v>0</v>
      </c>
      <c r="BF375" s="218">
        <f>IF(N375="snížená",J375,0)</f>
        <v>0</v>
      </c>
      <c r="BG375" s="218">
        <f>IF(N375="zákl. přenesená",J375,0)</f>
        <v>0</v>
      </c>
      <c r="BH375" s="218">
        <f>IF(N375="sníž. přenesená",J375,0)</f>
        <v>0</v>
      </c>
      <c r="BI375" s="218">
        <f>IF(N375="nulová",J375,0)</f>
        <v>0</v>
      </c>
      <c r="BJ375" s="18" t="s">
        <v>85</v>
      </c>
      <c r="BK375" s="218">
        <f>ROUND(I375*H375,2)</f>
        <v>0</v>
      </c>
      <c r="BL375" s="18" t="s">
        <v>234</v>
      </c>
      <c r="BM375" s="217" t="s">
        <v>676</v>
      </c>
    </row>
    <row r="376" s="2" customFormat="1">
      <c r="A376" s="40"/>
      <c r="B376" s="41"/>
      <c r="C376" s="206" t="s">
        <v>677</v>
      </c>
      <c r="D376" s="206" t="s">
        <v>147</v>
      </c>
      <c r="E376" s="207" t="s">
        <v>678</v>
      </c>
      <c r="F376" s="208" t="s">
        <v>679</v>
      </c>
      <c r="G376" s="209" t="s">
        <v>586</v>
      </c>
      <c r="H376" s="210">
        <v>5</v>
      </c>
      <c r="I376" s="211"/>
      <c r="J376" s="212">
        <f>ROUND(I376*H376,2)</f>
        <v>0</v>
      </c>
      <c r="K376" s="208" t="s">
        <v>151</v>
      </c>
      <c r="L376" s="46"/>
      <c r="M376" s="213" t="s">
        <v>32</v>
      </c>
      <c r="N376" s="214" t="s">
        <v>48</v>
      </c>
      <c r="O376" s="86"/>
      <c r="P376" s="215">
        <f>O376*H376</f>
        <v>0</v>
      </c>
      <c r="Q376" s="215">
        <v>0.0012999999999999999</v>
      </c>
      <c r="R376" s="215">
        <f>Q376*H376</f>
        <v>0.0064999999999999997</v>
      </c>
      <c r="S376" s="215">
        <v>0</v>
      </c>
      <c r="T376" s="216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7" t="s">
        <v>234</v>
      </c>
      <c r="AT376" s="217" t="s">
        <v>147</v>
      </c>
      <c r="AU376" s="217" t="s">
        <v>87</v>
      </c>
      <c r="AY376" s="18" t="s">
        <v>144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8" t="s">
        <v>85</v>
      </c>
      <c r="BK376" s="218">
        <f>ROUND(I376*H376,2)</f>
        <v>0</v>
      </c>
      <c r="BL376" s="18" t="s">
        <v>234</v>
      </c>
      <c r="BM376" s="217" t="s">
        <v>680</v>
      </c>
    </row>
    <row r="377" s="2" customFormat="1">
      <c r="A377" s="40"/>
      <c r="B377" s="41"/>
      <c r="C377" s="42"/>
      <c r="D377" s="221" t="s">
        <v>295</v>
      </c>
      <c r="E377" s="42"/>
      <c r="F377" s="252" t="s">
        <v>681</v>
      </c>
      <c r="G377" s="42"/>
      <c r="H377" s="42"/>
      <c r="I377" s="253"/>
      <c r="J377" s="42"/>
      <c r="K377" s="42"/>
      <c r="L377" s="46"/>
      <c r="M377" s="254"/>
      <c r="N377" s="255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8" t="s">
        <v>295</v>
      </c>
      <c r="AU377" s="18" t="s">
        <v>87</v>
      </c>
    </row>
    <row r="378" s="13" customFormat="1">
      <c r="A378" s="13"/>
      <c r="B378" s="219"/>
      <c r="C378" s="220"/>
      <c r="D378" s="221" t="s">
        <v>154</v>
      </c>
      <c r="E378" s="222" t="s">
        <v>32</v>
      </c>
      <c r="F378" s="223" t="s">
        <v>682</v>
      </c>
      <c r="G378" s="220"/>
      <c r="H378" s="224">
        <v>5</v>
      </c>
      <c r="I378" s="225"/>
      <c r="J378" s="220"/>
      <c r="K378" s="220"/>
      <c r="L378" s="226"/>
      <c r="M378" s="227"/>
      <c r="N378" s="228"/>
      <c r="O378" s="228"/>
      <c r="P378" s="228"/>
      <c r="Q378" s="228"/>
      <c r="R378" s="228"/>
      <c r="S378" s="228"/>
      <c r="T378" s="229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0" t="s">
        <v>154</v>
      </c>
      <c r="AU378" s="230" t="s">
        <v>87</v>
      </c>
      <c r="AV378" s="13" t="s">
        <v>87</v>
      </c>
      <c r="AW378" s="13" t="s">
        <v>39</v>
      </c>
      <c r="AX378" s="13" t="s">
        <v>85</v>
      </c>
      <c r="AY378" s="230" t="s">
        <v>144</v>
      </c>
    </row>
    <row r="379" s="2" customFormat="1">
      <c r="A379" s="40"/>
      <c r="B379" s="41"/>
      <c r="C379" s="206" t="s">
        <v>683</v>
      </c>
      <c r="D379" s="206" t="s">
        <v>147</v>
      </c>
      <c r="E379" s="207" t="s">
        <v>684</v>
      </c>
      <c r="F379" s="208" t="s">
        <v>685</v>
      </c>
      <c r="G379" s="209" t="s">
        <v>586</v>
      </c>
      <c r="H379" s="210">
        <v>5</v>
      </c>
      <c r="I379" s="211"/>
      <c r="J379" s="212">
        <f>ROUND(I379*H379,2)</f>
        <v>0</v>
      </c>
      <c r="K379" s="208" t="s">
        <v>151</v>
      </c>
      <c r="L379" s="46"/>
      <c r="M379" s="213" t="s">
        <v>32</v>
      </c>
      <c r="N379" s="214" t="s">
        <v>48</v>
      </c>
      <c r="O379" s="86"/>
      <c r="P379" s="215">
        <f>O379*H379</f>
        <v>0</v>
      </c>
      <c r="Q379" s="215">
        <v>0.00084999999999999995</v>
      </c>
      <c r="R379" s="215">
        <f>Q379*H379</f>
        <v>0.0042499999999999994</v>
      </c>
      <c r="S379" s="215">
        <v>0</v>
      </c>
      <c r="T379" s="216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7" t="s">
        <v>234</v>
      </c>
      <c r="AT379" s="217" t="s">
        <v>147</v>
      </c>
      <c r="AU379" s="217" t="s">
        <v>87</v>
      </c>
      <c r="AY379" s="18" t="s">
        <v>144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8" t="s">
        <v>85</v>
      </c>
      <c r="BK379" s="218">
        <f>ROUND(I379*H379,2)</f>
        <v>0</v>
      </c>
      <c r="BL379" s="18" t="s">
        <v>234</v>
      </c>
      <c r="BM379" s="217" t="s">
        <v>686</v>
      </c>
    </row>
    <row r="380" s="2" customFormat="1">
      <c r="A380" s="40"/>
      <c r="B380" s="41"/>
      <c r="C380" s="206" t="s">
        <v>687</v>
      </c>
      <c r="D380" s="206" t="s">
        <v>147</v>
      </c>
      <c r="E380" s="207" t="s">
        <v>688</v>
      </c>
      <c r="F380" s="208" t="s">
        <v>689</v>
      </c>
      <c r="G380" s="209" t="s">
        <v>586</v>
      </c>
      <c r="H380" s="210">
        <v>5</v>
      </c>
      <c r="I380" s="211"/>
      <c r="J380" s="212">
        <f>ROUND(I380*H380,2)</f>
        <v>0</v>
      </c>
      <c r="K380" s="208" t="s">
        <v>151</v>
      </c>
      <c r="L380" s="46"/>
      <c r="M380" s="213" t="s">
        <v>32</v>
      </c>
      <c r="N380" s="214" t="s">
        <v>48</v>
      </c>
      <c r="O380" s="86"/>
      <c r="P380" s="215">
        <f>O380*H380</f>
        <v>0</v>
      </c>
      <c r="Q380" s="215">
        <v>0.00084999999999999995</v>
      </c>
      <c r="R380" s="215">
        <f>Q380*H380</f>
        <v>0.0042499999999999994</v>
      </c>
      <c r="S380" s="215">
        <v>0</v>
      </c>
      <c r="T380" s="216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7" t="s">
        <v>234</v>
      </c>
      <c r="AT380" s="217" t="s">
        <v>147</v>
      </c>
      <c r="AU380" s="217" t="s">
        <v>87</v>
      </c>
      <c r="AY380" s="18" t="s">
        <v>144</v>
      </c>
      <c r="BE380" s="218">
        <f>IF(N380="základní",J380,0)</f>
        <v>0</v>
      </c>
      <c r="BF380" s="218">
        <f>IF(N380="snížená",J380,0)</f>
        <v>0</v>
      </c>
      <c r="BG380" s="218">
        <f>IF(N380="zákl. přenesená",J380,0)</f>
        <v>0</v>
      </c>
      <c r="BH380" s="218">
        <f>IF(N380="sníž. přenesená",J380,0)</f>
        <v>0</v>
      </c>
      <c r="BI380" s="218">
        <f>IF(N380="nulová",J380,0)</f>
        <v>0</v>
      </c>
      <c r="BJ380" s="18" t="s">
        <v>85</v>
      </c>
      <c r="BK380" s="218">
        <f>ROUND(I380*H380,2)</f>
        <v>0</v>
      </c>
      <c r="BL380" s="18" t="s">
        <v>234</v>
      </c>
      <c r="BM380" s="217" t="s">
        <v>690</v>
      </c>
    </row>
    <row r="381" s="2" customFormat="1">
      <c r="A381" s="40"/>
      <c r="B381" s="41"/>
      <c r="C381" s="206" t="s">
        <v>691</v>
      </c>
      <c r="D381" s="206" t="s">
        <v>147</v>
      </c>
      <c r="E381" s="207" t="s">
        <v>692</v>
      </c>
      <c r="F381" s="208" t="s">
        <v>693</v>
      </c>
      <c r="G381" s="209" t="s">
        <v>586</v>
      </c>
      <c r="H381" s="210">
        <v>1</v>
      </c>
      <c r="I381" s="211"/>
      <c r="J381" s="212">
        <f>ROUND(I381*H381,2)</f>
        <v>0</v>
      </c>
      <c r="K381" s="208" t="s">
        <v>151</v>
      </c>
      <c r="L381" s="46"/>
      <c r="M381" s="213" t="s">
        <v>32</v>
      </c>
      <c r="N381" s="214" t="s">
        <v>48</v>
      </c>
      <c r="O381" s="86"/>
      <c r="P381" s="215">
        <f>O381*H381</f>
        <v>0</v>
      </c>
      <c r="Q381" s="215">
        <v>0.010659999999999999</v>
      </c>
      <c r="R381" s="215">
        <f>Q381*H381</f>
        <v>0.010659999999999999</v>
      </c>
      <c r="S381" s="215">
        <v>0</v>
      </c>
      <c r="T381" s="216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17" t="s">
        <v>234</v>
      </c>
      <c r="AT381" s="217" t="s">
        <v>147</v>
      </c>
      <c r="AU381" s="217" t="s">
        <v>87</v>
      </c>
      <c r="AY381" s="18" t="s">
        <v>144</v>
      </c>
      <c r="BE381" s="218">
        <f>IF(N381="základní",J381,0)</f>
        <v>0</v>
      </c>
      <c r="BF381" s="218">
        <f>IF(N381="snížená",J381,0)</f>
        <v>0</v>
      </c>
      <c r="BG381" s="218">
        <f>IF(N381="zákl. přenesená",J381,0)</f>
        <v>0</v>
      </c>
      <c r="BH381" s="218">
        <f>IF(N381="sníž. přenesená",J381,0)</f>
        <v>0</v>
      </c>
      <c r="BI381" s="218">
        <f>IF(N381="nulová",J381,0)</f>
        <v>0</v>
      </c>
      <c r="BJ381" s="18" t="s">
        <v>85</v>
      </c>
      <c r="BK381" s="218">
        <f>ROUND(I381*H381,2)</f>
        <v>0</v>
      </c>
      <c r="BL381" s="18" t="s">
        <v>234</v>
      </c>
      <c r="BM381" s="217" t="s">
        <v>694</v>
      </c>
    </row>
    <row r="382" s="2" customFormat="1">
      <c r="A382" s="40"/>
      <c r="B382" s="41"/>
      <c r="C382" s="206" t="s">
        <v>695</v>
      </c>
      <c r="D382" s="206" t="s">
        <v>147</v>
      </c>
      <c r="E382" s="207" t="s">
        <v>696</v>
      </c>
      <c r="F382" s="208" t="s">
        <v>697</v>
      </c>
      <c r="G382" s="209" t="s">
        <v>586</v>
      </c>
      <c r="H382" s="210">
        <v>47</v>
      </c>
      <c r="I382" s="211"/>
      <c r="J382" s="212">
        <f>ROUND(I382*H382,2)</f>
        <v>0</v>
      </c>
      <c r="K382" s="208" t="s">
        <v>151</v>
      </c>
      <c r="L382" s="46"/>
      <c r="M382" s="213" t="s">
        <v>32</v>
      </c>
      <c r="N382" s="214" t="s">
        <v>48</v>
      </c>
      <c r="O382" s="86"/>
      <c r="P382" s="215">
        <f>O382*H382</f>
        <v>0</v>
      </c>
      <c r="Q382" s="215">
        <v>0.00024000000000000001</v>
      </c>
      <c r="R382" s="215">
        <f>Q382*H382</f>
        <v>0.01128</v>
      </c>
      <c r="S382" s="215">
        <v>0</v>
      </c>
      <c r="T382" s="216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7" t="s">
        <v>234</v>
      </c>
      <c r="AT382" s="217" t="s">
        <v>147</v>
      </c>
      <c r="AU382" s="217" t="s">
        <v>87</v>
      </c>
      <c r="AY382" s="18" t="s">
        <v>144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8" t="s">
        <v>85</v>
      </c>
      <c r="BK382" s="218">
        <f>ROUND(I382*H382,2)</f>
        <v>0</v>
      </c>
      <c r="BL382" s="18" t="s">
        <v>234</v>
      </c>
      <c r="BM382" s="217" t="s">
        <v>698</v>
      </c>
    </row>
    <row r="383" s="13" customFormat="1">
      <c r="A383" s="13"/>
      <c r="B383" s="219"/>
      <c r="C383" s="220"/>
      <c r="D383" s="221" t="s">
        <v>154</v>
      </c>
      <c r="E383" s="222" t="s">
        <v>32</v>
      </c>
      <c r="F383" s="223" t="s">
        <v>699</v>
      </c>
      <c r="G383" s="220"/>
      <c r="H383" s="224">
        <v>32</v>
      </c>
      <c r="I383" s="225"/>
      <c r="J383" s="220"/>
      <c r="K383" s="220"/>
      <c r="L383" s="226"/>
      <c r="M383" s="227"/>
      <c r="N383" s="228"/>
      <c r="O383" s="228"/>
      <c r="P383" s="228"/>
      <c r="Q383" s="228"/>
      <c r="R383" s="228"/>
      <c r="S383" s="228"/>
      <c r="T383" s="229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0" t="s">
        <v>154</v>
      </c>
      <c r="AU383" s="230" t="s">
        <v>87</v>
      </c>
      <c r="AV383" s="13" t="s">
        <v>87</v>
      </c>
      <c r="AW383" s="13" t="s">
        <v>39</v>
      </c>
      <c r="AX383" s="13" t="s">
        <v>77</v>
      </c>
      <c r="AY383" s="230" t="s">
        <v>144</v>
      </c>
    </row>
    <row r="384" s="13" customFormat="1">
      <c r="A384" s="13"/>
      <c r="B384" s="219"/>
      <c r="C384" s="220"/>
      <c r="D384" s="221" t="s">
        <v>154</v>
      </c>
      <c r="E384" s="222" t="s">
        <v>32</v>
      </c>
      <c r="F384" s="223" t="s">
        <v>700</v>
      </c>
      <c r="G384" s="220"/>
      <c r="H384" s="224">
        <v>15</v>
      </c>
      <c r="I384" s="225"/>
      <c r="J384" s="220"/>
      <c r="K384" s="220"/>
      <c r="L384" s="226"/>
      <c r="M384" s="227"/>
      <c r="N384" s="228"/>
      <c r="O384" s="228"/>
      <c r="P384" s="228"/>
      <c r="Q384" s="228"/>
      <c r="R384" s="228"/>
      <c r="S384" s="228"/>
      <c r="T384" s="22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0" t="s">
        <v>154</v>
      </c>
      <c r="AU384" s="230" t="s">
        <v>87</v>
      </c>
      <c r="AV384" s="13" t="s">
        <v>87</v>
      </c>
      <c r="AW384" s="13" t="s">
        <v>39</v>
      </c>
      <c r="AX384" s="13" t="s">
        <v>77</v>
      </c>
      <c r="AY384" s="230" t="s">
        <v>144</v>
      </c>
    </row>
    <row r="385" s="14" customFormat="1">
      <c r="A385" s="14"/>
      <c r="B385" s="241"/>
      <c r="C385" s="242"/>
      <c r="D385" s="221" t="s">
        <v>154</v>
      </c>
      <c r="E385" s="243" t="s">
        <v>32</v>
      </c>
      <c r="F385" s="244" t="s">
        <v>205</v>
      </c>
      <c r="G385" s="242"/>
      <c r="H385" s="245">
        <v>47</v>
      </c>
      <c r="I385" s="246"/>
      <c r="J385" s="242"/>
      <c r="K385" s="242"/>
      <c r="L385" s="247"/>
      <c r="M385" s="248"/>
      <c r="N385" s="249"/>
      <c r="O385" s="249"/>
      <c r="P385" s="249"/>
      <c r="Q385" s="249"/>
      <c r="R385" s="249"/>
      <c r="S385" s="249"/>
      <c r="T385" s="250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1" t="s">
        <v>154</v>
      </c>
      <c r="AU385" s="251" t="s">
        <v>87</v>
      </c>
      <c r="AV385" s="14" t="s">
        <v>152</v>
      </c>
      <c r="AW385" s="14" t="s">
        <v>39</v>
      </c>
      <c r="AX385" s="14" t="s">
        <v>85</v>
      </c>
      <c r="AY385" s="251" t="s">
        <v>144</v>
      </c>
    </row>
    <row r="386" s="2" customFormat="1" ht="16.5" customHeight="1">
      <c r="A386" s="40"/>
      <c r="B386" s="41"/>
      <c r="C386" s="206" t="s">
        <v>701</v>
      </c>
      <c r="D386" s="206" t="s">
        <v>147</v>
      </c>
      <c r="E386" s="207" t="s">
        <v>702</v>
      </c>
      <c r="F386" s="208" t="s">
        <v>703</v>
      </c>
      <c r="G386" s="209" t="s">
        <v>586</v>
      </c>
      <c r="H386" s="210">
        <v>8</v>
      </c>
      <c r="I386" s="211"/>
      <c r="J386" s="212">
        <f>ROUND(I386*H386,2)</f>
        <v>0</v>
      </c>
      <c r="K386" s="208" t="s">
        <v>151</v>
      </c>
      <c r="L386" s="46"/>
      <c r="M386" s="213" t="s">
        <v>32</v>
      </c>
      <c r="N386" s="214" t="s">
        <v>48</v>
      </c>
      <c r="O386" s="86"/>
      <c r="P386" s="215">
        <f>O386*H386</f>
        <v>0</v>
      </c>
      <c r="Q386" s="215">
        <v>0</v>
      </c>
      <c r="R386" s="215">
        <f>Q386*H386</f>
        <v>0</v>
      </c>
      <c r="S386" s="215">
        <v>0.00085999999999999998</v>
      </c>
      <c r="T386" s="216">
        <f>S386*H386</f>
        <v>0.0068799999999999998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17" t="s">
        <v>234</v>
      </c>
      <c r="AT386" s="217" t="s">
        <v>147</v>
      </c>
      <c r="AU386" s="217" t="s">
        <v>87</v>
      </c>
      <c r="AY386" s="18" t="s">
        <v>144</v>
      </c>
      <c r="BE386" s="218">
        <f>IF(N386="základní",J386,0)</f>
        <v>0</v>
      </c>
      <c r="BF386" s="218">
        <f>IF(N386="snížená",J386,0)</f>
        <v>0</v>
      </c>
      <c r="BG386" s="218">
        <f>IF(N386="zákl. přenesená",J386,0)</f>
        <v>0</v>
      </c>
      <c r="BH386" s="218">
        <f>IF(N386="sníž. přenesená",J386,0)</f>
        <v>0</v>
      </c>
      <c r="BI386" s="218">
        <f>IF(N386="nulová",J386,0)</f>
        <v>0</v>
      </c>
      <c r="BJ386" s="18" t="s">
        <v>85</v>
      </c>
      <c r="BK386" s="218">
        <f>ROUND(I386*H386,2)</f>
        <v>0</v>
      </c>
      <c r="BL386" s="18" t="s">
        <v>234</v>
      </c>
      <c r="BM386" s="217" t="s">
        <v>704</v>
      </c>
    </row>
    <row r="387" s="13" customFormat="1">
      <c r="A387" s="13"/>
      <c r="B387" s="219"/>
      <c r="C387" s="220"/>
      <c r="D387" s="221" t="s">
        <v>154</v>
      </c>
      <c r="E387" s="222" t="s">
        <v>32</v>
      </c>
      <c r="F387" s="223" t="s">
        <v>87</v>
      </c>
      <c r="G387" s="220"/>
      <c r="H387" s="224">
        <v>2</v>
      </c>
      <c r="I387" s="225"/>
      <c r="J387" s="220"/>
      <c r="K387" s="220"/>
      <c r="L387" s="226"/>
      <c r="M387" s="227"/>
      <c r="N387" s="228"/>
      <c r="O387" s="228"/>
      <c r="P387" s="228"/>
      <c r="Q387" s="228"/>
      <c r="R387" s="228"/>
      <c r="S387" s="228"/>
      <c r="T387" s="229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0" t="s">
        <v>154</v>
      </c>
      <c r="AU387" s="230" t="s">
        <v>87</v>
      </c>
      <c r="AV387" s="13" t="s">
        <v>87</v>
      </c>
      <c r="AW387" s="13" t="s">
        <v>39</v>
      </c>
      <c r="AX387" s="13" t="s">
        <v>77</v>
      </c>
      <c r="AY387" s="230" t="s">
        <v>144</v>
      </c>
    </row>
    <row r="388" s="13" customFormat="1">
      <c r="A388" s="13"/>
      <c r="B388" s="219"/>
      <c r="C388" s="220"/>
      <c r="D388" s="221" t="s">
        <v>154</v>
      </c>
      <c r="E388" s="222" t="s">
        <v>32</v>
      </c>
      <c r="F388" s="223" t="s">
        <v>705</v>
      </c>
      <c r="G388" s="220"/>
      <c r="H388" s="224">
        <v>6</v>
      </c>
      <c r="I388" s="225"/>
      <c r="J388" s="220"/>
      <c r="K388" s="220"/>
      <c r="L388" s="226"/>
      <c r="M388" s="227"/>
      <c r="N388" s="228"/>
      <c r="O388" s="228"/>
      <c r="P388" s="228"/>
      <c r="Q388" s="228"/>
      <c r="R388" s="228"/>
      <c r="S388" s="228"/>
      <c r="T388" s="22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0" t="s">
        <v>154</v>
      </c>
      <c r="AU388" s="230" t="s">
        <v>87</v>
      </c>
      <c r="AV388" s="13" t="s">
        <v>87</v>
      </c>
      <c r="AW388" s="13" t="s">
        <v>39</v>
      </c>
      <c r="AX388" s="13" t="s">
        <v>77</v>
      </c>
      <c r="AY388" s="230" t="s">
        <v>144</v>
      </c>
    </row>
    <row r="389" s="14" customFormat="1">
      <c r="A389" s="14"/>
      <c r="B389" s="241"/>
      <c r="C389" s="242"/>
      <c r="D389" s="221" t="s">
        <v>154</v>
      </c>
      <c r="E389" s="243" t="s">
        <v>32</v>
      </c>
      <c r="F389" s="244" t="s">
        <v>205</v>
      </c>
      <c r="G389" s="242"/>
      <c r="H389" s="245">
        <v>8</v>
      </c>
      <c r="I389" s="246"/>
      <c r="J389" s="242"/>
      <c r="K389" s="242"/>
      <c r="L389" s="247"/>
      <c r="M389" s="248"/>
      <c r="N389" s="249"/>
      <c r="O389" s="249"/>
      <c r="P389" s="249"/>
      <c r="Q389" s="249"/>
      <c r="R389" s="249"/>
      <c r="S389" s="249"/>
      <c r="T389" s="250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1" t="s">
        <v>154</v>
      </c>
      <c r="AU389" s="251" t="s">
        <v>87</v>
      </c>
      <c r="AV389" s="14" t="s">
        <v>152</v>
      </c>
      <c r="AW389" s="14" t="s">
        <v>39</v>
      </c>
      <c r="AX389" s="14" t="s">
        <v>85</v>
      </c>
      <c r="AY389" s="251" t="s">
        <v>144</v>
      </c>
    </row>
    <row r="390" s="2" customFormat="1" ht="16.5" customHeight="1">
      <c r="A390" s="40"/>
      <c r="B390" s="41"/>
      <c r="C390" s="206" t="s">
        <v>706</v>
      </c>
      <c r="D390" s="206" t="s">
        <v>147</v>
      </c>
      <c r="E390" s="207" t="s">
        <v>707</v>
      </c>
      <c r="F390" s="208" t="s">
        <v>708</v>
      </c>
      <c r="G390" s="209" t="s">
        <v>586</v>
      </c>
      <c r="H390" s="210">
        <v>13</v>
      </c>
      <c r="I390" s="211"/>
      <c r="J390" s="212">
        <f>ROUND(I390*H390,2)</f>
        <v>0</v>
      </c>
      <c r="K390" s="208" t="s">
        <v>151</v>
      </c>
      <c r="L390" s="46"/>
      <c r="M390" s="213" t="s">
        <v>32</v>
      </c>
      <c r="N390" s="214" t="s">
        <v>48</v>
      </c>
      <c r="O390" s="86"/>
      <c r="P390" s="215">
        <f>O390*H390</f>
        <v>0</v>
      </c>
      <c r="Q390" s="215">
        <v>0.0018400000000000001</v>
      </c>
      <c r="R390" s="215">
        <f>Q390*H390</f>
        <v>0.02392</v>
      </c>
      <c r="S390" s="215">
        <v>0</v>
      </c>
      <c r="T390" s="216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7" t="s">
        <v>234</v>
      </c>
      <c r="AT390" s="217" t="s">
        <v>147</v>
      </c>
      <c r="AU390" s="217" t="s">
        <v>87</v>
      </c>
      <c r="AY390" s="18" t="s">
        <v>144</v>
      </c>
      <c r="BE390" s="218">
        <f>IF(N390="základní",J390,0)</f>
        <v>0</v>
      </c>
      <c r="BF390" s="218">
        <f>IF(N390="snížená",J390,0)</f>
        <v>0</v>
      </c>
      <c r="BG390" s="218">
        <f>IF(N390="zákl. přenesená",J390,0)</f>
        <v>0</v>
      </c>
      <c r="BH390" s="218">
        <f>IF(N390="sníž. přenesená",J390,0)</f>
        <v>0</v>
      </c>
      <c r="BI390" s="218">
        <f>IF(N390="nulová",J390,0)</f>
        <v>0</v>
      </c>
      <c r="BJ390" s="18" t="s">
        <v>85</v>
      </c>
      <c r="BK390" s="218">
        <f>ROUND(I390*H390,2)</f>
        <v>0</v>
      </c>
      <c r="BL390" s="18" t="s">
        <v>234</v>
      </c>
      <c r="BM390" s="217" t="s">
        <v>709</v>
      </c>
    </row>
    <row r="391" s="13" customFormat="1">
      <c r="A391" s="13"/>
      <c r="B391" s="219"/>
      <c r="C391" s="220"/>
      <c r="D391" s="221" t="s">
        <v>154</v>
      </c>
      <c r="E391" s="222" t="s">
        <v>32</v>
      </c>
      <c r="F391" s="223" t="s">
        <v>710</v>
      </c>
      <c r="G391" s="220"/>
      <c r="H391" s="224">
        <v>3</v>
      </c>
      <c r="I391" s="225"/>
      <c r="J391" s="220"/>
      <c r="K391" s="220"/>
      <c r="L391" s="226"/>
      <c r="M391" s="227"/>
      <c r="N391" s="228"/>
      <c r="O391" s="228"/>
      <c r="P391" s="228"/>
      <c r="Q391" s="228"/>
      <c r="R391" s="228"/>
      <c r="S391" s="228"/>
      <c r="T391" s="229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0" t="s">
        <v>154</v>
      </c>
      <c r="AU391" s="230" t="s">
        <v>87</v>
      </c>
      <c r="AV391" s="13" t="s">
        <v>87</v>
      </c>
      <c r="AW391" s="13" t="s">
        <v>39</v>
      </c>
      <c r="AX391" s="13" t="s">
        <v>77</v>
      </c>
      <c r="AY391" s="230" t="s">
        <v>144</v>
      </c>
    </row>
    <row r="392" s="13" customFormat="1">
      <c r="A392" s="13"/>
      <c r="B392" s="219"/>
      <c r="C392" s="220"/>
      <c r="D392" s="221" t="s">
        <v>154</v>
      </c>
      <c r="E392" s="222" t="s">
        <v>32</v>
      </c>
      <c r="F392" s="223" t="s">
        <v>711</v>
      </c>
      <c r="G392" s="220"/>
      <c r="H392" s="224">
        <v>9</v>
      </c>
      <c r="I392" s="225"/>
      <c r="J392" s="220"/>
      <c r="K392" s="220"/>
      <c r="L392" s="226"/>
      <c r="M392" s="227"/>
      <c r="N392" s="228"/>
      <c r="O392" s="228"/>
      <c r="P392" s="228"/>
      <c r="Q392" s="228"/>
      <c r="R392" s="228"/>
      <c r="S392" s="228"/>
      <c r="T392" s="229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0" t="s">
        <v>154</v>
      </c>
      <c r="AU392" s="230" t="s">
        <v>87</v>
      </c>
      <c r="AV392" s="13" t="s">
        <v>87</v>
      </c>
      <c r="AW392" s="13" t="s">
        <v>39</v>
      </c>
      <c r="AX392" s="13" t="s">
        <v>77</v>
      </c>
      <c r="AY392" s="230" t="s">
        <v>144</v>
      </c>
    </row>
    <row r="393" s="13" customFormat="1">
      <c r="A393" s="13"/>
      <c r="B393" s="219"/>
      <c r="C393" s="220"/>
      <c r="D393" s="221" t="s">
        <v>154</v>
      </c>
      <c r="E393" s="222" t="s">
        <v>32</v>
      </c>
      <c r="F393" s="223" t="s">
        <v>712</v>
      </c>
      <c r="G393" s="220"/>
      <c r="H393" s="224">
        <v>1</v>
      </c>
      <c r="I393" s="225"/>
      <c r="J393" s="220"/>
      <c r="K393" s="220"/>
      <c r="L393" s="226"/>
      <c r="M393" s="227"/>
      <c r="N393" s="228"/>
      <c r="O393" s="228"/>
      <c r="P393" s="228"/>
      <c r="Q393" s="228"/>
      <c r="R393" s="228"/>
      <c r="S393" s="228"/>
      <c r="T393" s="229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0" t="s">
        <v>154</v>
      </c>
      <c r="AU393" s="230" t="s">
        <v>87</v>
      </c>
      <c r="AV393" s="13" t="s">
        <v>87</v>
      </c>
      <c r="AW393" s="13" t="s">
        <v>39</v>
      </c>
      <c r="AX393" s="13" t="s">
        <v>77</v>
      </c>
      <c r="AY393" s="230" t="s">
        <v>144</v>
      </c>
    </row>
    <row r="394" s="14" customFormat="1">
      <c r="A394" s="14"/>
      <c r="B394" s="241"/>
      <c r="C394" s="242"/>
      <c r="D394" s="221" t="s">
        <v>154</v>
      </c>
      <c r="E394" s="243" t="s">
        <v>32</v>
      </c>
      <c r="F394" s="244" t="s">
        <v>205</v>
      </c>
      <c r="G394" s="242"/>
      <c r="H394" s="245">
        <v>13</v>
      </c>
      <c r="I394" s="246"/>
      <c r="J394" s="242"/>
      <c r="K394" s="242"/>
      <c r="L394" s="247"/>
      <c r="M394" s="248"/>
      <c r="N394" s="249"/>
      <c r="O394" s="249"/>
      <c r="P394" s="249"/>
      <c r="Q394" s="249"/>
      <c r="R394" s="249"/>
      <c r="S394" s="249"/>
      <c r="T394" s="250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1" t="s">
        <v>154</v>
      </c>
      <c r="AU394" s="251" t="s">
        <v>87</v>
      </c>
      <c r="AV394" s="14" t="s">
        <v>152</v>
      </c>
      <c r="AW394" s="14" t="s">
        <v>39</v>
      </c>
      <c r="AX394" s="14" t="s">
        <v>85</v>
      </c>
      <c r="AY394" s="251" t="s">
        <v>144</v>
      </c>
    </row>
    <row r="395" s="2" customFormat="1" ht="16.5" customHeight="1">
      <c r="A395" s="40"/>
      <c r="B395" s="41"/>
      <c r="C395" s="206" t="s">
        <v>713</v>
      </c>
      <c r="D395" s="206" t="s">
        <v>147</v>
      </c>
      <c r="E395" s="207" t="s">
        <v>714</v>
      </c>
      <c r="F395" s="208" t="s">
        <v>715</v>
      </c>
      <c r="G395" s="209" t="s">
        <v>586</v>
      </c>
      <c r="H395" s="210">
        <v>1</v>
      </c>
      <c r="I395" s="211"/>
      <c r="J395" s="212">
        <f>ROUND(I395*H395,2)</f>
        <v>0</v>
      </c>
      <c r="K395" s="208" t="s">
        <v>151</v>
      </c>
      <c r="L395" s="46"/>
      <c r="M395" s="213" t="s">
        <v>32</v>
      </c>
      <c r="N395" s="214" t="s">
        <v>48</v>
      </c>
      <c r="O395" s="86"/>
      <c r="P395" s="215">
        <f>O395*H395</f>
        <v>0</v>
      </c>
      <c r="Q395" s="215">
        <v>0.0018400000000000001</v>
      </c>
      <c r="R395" s="215">
        <f>Q395*H395</f>
        <v>0.0018400000000000001</v>
      </c>
      <c r="S395" s="215">
        <v>0</v>
      </c>
      <c r="T395" s="216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7" t="s">
        <v>234</v>
      </c>
      <c r="AT395" s="217" t="s">
        <v>147</v>
      </c>
      <c r="AU395" s="217" t="s">
        <v>87</v>
      </c>
      <c r="AY395" s="18" t="s">
        <v>144</v>
      </c>
      <c r="BE395" s="218">
        <f>IF(N395="základní",J395,0)</f>
        <v>0</v>
      </c>
      <c r="BF395" s="218">
        <f>IF(N395="snížená",J395,0)</f>
        <v>0</v>
      </c>
      <c r="BG395" s="218">
        <f>IF(N395="zákl. přenesená",J395,0)</f>
        <v>0</v>
      </c>
      <c r="BH395" s="218">
        <f>IF(N395="sníž. přenesená",J395,0)</f>
        <v>0</v>
      </c>
      <c r="BI395" s="218">
        <f>IF(N395="nulová",J395,0)</f>
        <v>0</v>
      </c>
      <c r="BJ395" s="18" t="s">
        <v>85</v>
      </c>
      <c r="BK395" s="218">
        <f>ROUND(I395*H395,2)</f>
        <v>0</v>
      </c>
      <c r="BL395" s="18" t="s">
        <v>234</v>
      </c>
      <c r="BM395" s="217" t="s">
        <v>716</v>
      </c>
    </row>
    <row r="396" s="2" customFormat="1">
      <c r="A396" s="40"/>
      <c r="B396" s="41"/>
      <c r="C396" s="206" t="s">
        <v>717</v>
      </c>
      <c r="D396" s="206" t="s">
        <v>147</v>
      </c>
      <c r="E396" s="207" t="s">
        <v>718</v>
      </c>
      <c r="F396" s="208" t="s">
        <v>719</v>
      </c>
      <c r="G396" s="209" t="s">
        <v>189</v>
      </c>
      <c r="H396" s="210">
        <v>13</v>
      </c>
      <c r="I396" s="211"/>
      <c r="J396" s="212">
        <f>ROUND(I396*H396,2)</f>
        <v>0</v>
      </c>
      <c r="K396" s="208" t="s">
        <v>151</v>
      </c>
      <c r="L396" s="46"/>
      <c r="M396" s="213" t="s">
        <v>32</v>
      </c>
      <c r="N396" s="214" t="s">
        <v>48</v>
      </c>
      <c r="O396" s="86"/>
      <c r="P396" s="215">
        <f>O396*H396</f>
        <v>0</v>
      </c>
      <c r="Q396" s="215">
        <v>0.00024000000000000001</v>
      </c>
      <c r="R396" s="215">
        <f>Q396*H396</f>
        <v>0.0031199999999999999</v>
      </c>
      <c r="S396" s="215">
        <v>0</v>
      </c>
      <c r="T396" s="216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17" t="s">
        <v>234</v>
      </c>
      <c r="AT396" s="217" t="s">
        <v>147</v>
      </c>
      <c r="AU396" s="217" t="s">
        <v>87</v>
      </c>
      <c r="AY396" s="18" t="s">
        <v>144</v>
      </c>
      <c r="BE396" s="218">
        <f>IF(N396="základní",J396,0)</f>
        <v>0</v>
      </c>
      <c r="BF396" s="218">
        <f>IF(N396="snížená",J396,0)</f>
        <v>0</v>
      </c>
      <c r="BG396" s="218">
        <f>IF(N396="zákl. přenesená",J396,0)</f>
        <v>0</v>
      </c>
      <c r="BH396" s="218">
        <f>IF(N396="sníž. přenesená",J396,0)</f>
        <v>0</v>
      </c>
      <c r="BI396" s="218">
        <f>IF(N396="nulová",J396,0)</f>
        <v>0</v>
      </c>
      <c r="BJ396" s="18" t="s">
        <v>85</v>
      </c>
      <c r="BK396" s="218">
        <f>ROUND(I396*H396,2)</f>
        <v>0</v>
      </c>
      <c r="BL396" s="18" t="s">
        <v>234</v>
      </c>
      <c r="BM396" s="217" t="s">
        <v>720</v>
      </c>
    </row>
    <row r="397" s="13" customFormat="1">
      <c r="A397" s="13"/>
      <c r="B397" s="219"/>
      <c r="C397" s="220"/>
      <c r="D397" s="221" t="s">
        <v>154</v>
      </c>
      <c r="E397" s="222" t="s">
        <v>32</v>
      </c>
      <c r="F397" s="223" t="s">
        <v>648</v>
      </c>
      <c r="G397" s="220"/>
      <c r="H397" s="224">
        <v>8</v>
      </c>
      <c r="I397" s="225"/>
      <c r="J397" s="220"/>
      <c r="K397" s="220"/>
      <c r="L397" s="226"/>
      <c r="M397" s="227"/>
      <c r="N397" s="228"/>
      <c r="O397" s="228"/>
      <c r="P397" s="228"/>
      <c r="Q397" s="228"/>
      <c r="R397" s="228"/>
      <c r="S397" s="228"/>
      <c r="T397" s="229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0" t="s">
        <v>154</v>
      </c>
      <c r="AU397" s="230" t="s">
        <v>87</v>
      </c>
      <c r="AV397" s="13" t="s">
        <v>87</v>
      </c>
      <c r="AW397" s="13" t="s">
        <v>39</v>
      </c>
      <c r="AX397" s="13" t="s">
        <v>77</v>
      </c>
      <c r="AY397" s="230" t="s">
        <v>144</v>
      </c>
    </row>
    <row r="398" s="13" customFormat="1">
      <c r="A398" s="13"/>
      <c r="B398" s="219"/>
      <c r="C398" s="220"/>
      <c r="D398" s="221" t="s">
        <v>154</v>
      </c>
      <c r="E398" s="222" t="s">
        <v>32</v>
      </c>
      <c r="F398" s="223" t="s">
        <v>643</v>
      </c>
      <c r="G398" s="220"/>
      <c r="H398" s="224">
        <v>5</v>
      </c>
      <c r="I398" s="225"/>
      <c r="J398" s="220"/>
      <c r="K398" s="220"/>
      <c r="L398" s="226"/>
      <c r="M398" s="227"/>
      <c r="N398" s="228"/>
      <c r="O398" s="228"/>
      <c r="P398" s="228"/>
      <c r="Q398" s="228"/>
      <c r="R398" s="228"/>
      <c r="S398" s="228"/>
      <c r="T398" s="229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0" t="s">
        <v>154</v>
      </c>
      <c r="AU398" s="230" t="s">
        <v>87</v>
      </c>
      <c r="AV398" s="13" t="s">
        <v>87</v>
      </c>
      <c r="AW398" s="13" t="s">
        <v>39</v>
      </c>
      <c r="AX398" s="13" t="s">
        <v>77</v>
      </c>
      <c r="AY398" s="230" t="s">
        <v>144</v>
      </c>
    </row>
    <row r="399" s="14" customFormat="1">
      <c r="A399" s="14"/>
      <c r="B399" s="241"/>
      <c r="C399" s="242"/>
      <c r="D399" s="221" t="s">
        <v>154</v>
      </c>
      <c r="E399" s="243" t="s">
        <v>32</v>
      </c>
      <c r="F399" s="244" t="s">
        <v>205</v>
      </c>
      <c r="G399" s="242"/>
      <c r="H399" s="245">
        <v>13</v>
      </c>
      <c r="I399" s="246"/>
      <c r="J399" s="242"/>
      <c r="K399" s="242"/>
      <c r="L399" s="247"/>
      <c r="M399" s="248"/>
      <c r="N399" s="249"/>
      <c r="O399" s="249"/>
      <c r="P399" s="249"/>
      <c r="Q399" s="249"/>
      <c r="R399" s="249"/>
      <c r="S399" s="249"/>
      <c r="T399" s="25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1" t="s">
        <v>154</v>
      </c>
      <c r="AU399" s="251" t="s">
        <v>87</v>
      </c>
      <c r="AV399" s="14" t="s">
        <v>152</v>
      </c>
      <c r="AW399" s="14" t="s">
        <v>39</v>
      </c>
      <c r="AX399" s="14" t="s">
        <v>85</v>
      </c>
      <c r="AY399" s="251" t="s">
        <v>144</v>
      </c>
    </row>
    <row r="400" s="2" customFormat="1">
      <c r="A400" s="40"/>
      <c r="B400" s="41"/>
      <c r="C400" s="206" t="s">
        <v>721</v>
      </c>
      <c r="D400" s="206" t="s">
        <v>147</v>
      </c>
      <c r="E400" s="207" t="s">
        <v>722</v>
      </c>
      <c r="F400" s="208" t="s">
        <v>723</v>
      </c>
      <c r="G400" s="209" t="s">
        <v>162</v>
      </c>
      <c r="H400" s="210">
        <v>0.43099999999999999</v>
      </c>
      <c r="I400" s="211"/>
      <c r="J400" s="212">
        <f>ROUND(I400*H400,2)</f>
        <v>0</v>
      </c>
      <c r="K400" s="208" t="s">
        <v>151</v>
      </c>
      <c r="L400" s="46"/>
      <c r="M400" s="213" t="s">
        <v>32</v>
      </c>
      <c r="N400" s="214" t="s">
        <v>48</v>
      </c>
      <c r="O400" s="86"/>
      <c r="P400" s="215">
        <f>O400*H400</f>
        <v>0</v>
      </c>
      <c r="Q400" s="215">
        <v>0</v>
      </c>
      <c r="R400" s="215">
        <f>Q400*H400</f>
        <v>0</v>
      </c>
      <c r="S400" s="215">
        <v>0</v>
      </c>
      <c r="T400" s="216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7" t="s">
        <v>234</v>
      </c>
      <c r="AT400" s="217" t="s">
        <v>147</v>
      </c>
      <c r="AU400" s="217" t="s">
        <v>87</v>
      </c>
      <c r="AY400" s="18" t="s">
        <v>144</v>
      </c>
      <c r="BE400" s="218">
        <f>IF(N400="základní",J400,0)</f>
        <v>0</v>
      </c>
      <c r="BF400" s="218">
        <f>IF(N400="snížená",J400,0)</f>
        <v>0</v>
      </c>
      <c r="BG400" s="218">
        <f>IF(N400="zákl. přenesená",J400,0)</f>
        <v>0</v>
      </c>
      <c r="BH400" s="218">
        <f>IF(N400="sníž. přenesená",J400,0)</f>
        <v>0</v>
      </c>
      <c r="BI400" s="218">
        <f>IF(N400="nulová",J400,0)</f>
        <v>0</v>
      </c>
      <c r="BJ400" s="18" t="s">
        <v>85</v>
      </c>
      <c r="BK400" s="218">
        <f>ROUND(I400*H400,2)</f>
        <v>0</v>
      </c>
      <c r="BL400" s="18" t="s">
        <v>234</v>
      </c>
      <c r="BM400" s="217" t="s">
        <v>724</v>
      </c>
    </row>
    <row r="401" s="12" customFormat="1" ht="22.8" customHeight="1">
      <c r="A401" s="12"/>
      <c r="B401" s="190"/>
      <c r="C401" s="191"/>
      <c r="D401" s="192" t="s">
        <v>76</v>
      </c>
      <c r="E401" s="204" t="s">
        <v>725</v>
      </c>
      <c r="F401" s="204" t="s">
        <v>726</v>
      </c>
      <c r="G401" s="191"/>
      <c r="H401" s="191"/>
      <c r="I401" s="194"/>
      <c r="J401" s="205">
        <f>BK401</f>
        <v>0</v>
      </c>
      <c r="K401" s="191"/>
      <c r="L401" s="196"/>
      <c r="M401" s="197"/>
      <c r="N401" s="198"/>
      <c r="O401" s="198"/>
      <c r="P401" s="199">
        <f>SUM(P402:P412)</f>
        <v>0</v>
      </c>
      <c r="Q401" s="198"/>
      <c r="R401" s="199">
        <f>SUM(R402:R412)</f>
        <v>0.067479999999999998</v>
      </c>
      <c r="S401" s="198"/>
      <c r="T401" s="200">
        <f>SUM(T402:T412)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01" t="s">
        <v>87</v>
      </c>
      <c r="AT401" s="202" t="s">
        <v>76</v>
      </c>
      <c r="AU401" s="202" t="s">
        <v>85</v>
      </c>
      <c r="AY401" s="201" t="s">
        <v>144</v>
      </c>
      <c r="BK401" s="203">
        <f>SUM(BK402:BK412)</f>
        <v>0</v>
      </c>
    </row>
    <row r="402" s="2" customFormat="1">
      <c r="A402" s="40"/>
      <c r="B402" s="41"/>
      <c r="C402" s="206" t="s">
        <v>727</v>
      </c>
      <c r="D402" s="206" t="s">
        <v>147</v>
      </c>
      <c r="E402" s="207" t="s">
        <v>728</v>
      </c>
      <c r="F402" s="208" t="s">
        <v>729</v>
      </c>
      <c r="G402" s="209" t="s">
        <v>178</v>
      </c>
      <c r="H402" s="210">
        <v>16</v>
      </c>
      <c r="I402" s="211"/>
      <c r="J402" s="212">
        <f>ROUND(I402*H402,2)</f>
        <v>0</v>
      </c>
      <c r="K402" s="208" t="s">
        <v>151</v>
      </c>
      <c r="L402" s="46"/>
      <c r="M402" s="213" t="s">
        <v>32</v>
      </c>
      <c r="N402" s="214" t="s">
        <v>48</v>
      </c>
      <c r="O402" s="86"/>
      <c r="P402" s="215">
        <f>O402*H402</f>
        <v>0</v>
      </c>
      <c r="Q402" s="215">
        <v>0.00148</v>
      </c>
      <c r="R402" s="215">
        <f>Q402*H402</f>
        <v>0.02368</v>
      </c>
      <c r="S402" s="215">
        <v>0</v>
      </c>
      <c r="T402" s="216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17" t="s">
        <v>234</v>
      </c>
      <c r="AT402" s="217" t="s">
        <v>147</v>
      </c>
      <c r="AU402" s="217" t="s">
        <v>87</v>
      </c>
      <c r="AY402" s="18" t="s">
        <v>144</v>
      </c>
      <c r="BE402" s="218">
        <f>IF(N402="základní",J402,0)</f>
        <v>0</v>
      </c>
      <c r="BF402" s="218">
        <f>IF(N402="snížená",J402,0)</f>
        <v>0</v>
      </c>
      <c r="BG402" s="218">
        <f>IF(N402="zákl. přenesená",J402,0)</f>
        <v>0</v>
      </c>
      <c r="BH402" s="218">
        <f>IF(N402="sníž. přenesená",J402,0)</f>
        <v>0</v>
      </c>
      <c r="BI402" s="218">
        <f>IF(N402="nulová",J402,0)</f>
        <v>0</v>
      </c>
      <c r="BJ402" s="18" t="s">
        <v>85</v>
      </c>
      <c r="BK402" s="218">
        <f>ROUND(I402*H402,2)</f>
        <v>0</v>
      </c>
      <c r="BL402" s="18" t="s">
        <v>234</v>
      </c>
      <c r="BM402" s="217" t="s">
        <v>730</v>
      </c>
    </row>
    <row r="403" s="13" customFormat="1">
      <c r="A403" s="13"/>
      <c r="B403" s="219"/>
      <c r="C403" s="220"/>
      <c r="D403" s="221" t="s">
        <v>154</v>
      </c>
      <c r="E403" s="222" t="s">
        <v>32</v>
      </c>
      <c r="F403" s="223" t="s">
        <v>731</v>
      </c>
      <c r="G403" s="220"/>
      <c r="H403" s="224">
        <v>4</v>
      </c>
      <c r="I403" s="225"/>
      <c r="J403" s="220"/>
      <c r="K403" s="220"/>
      <c r="L403" s="226"/>
      <c r="M403" s="227"/>
      <c r="N403" s="228"/>
      <c r="O403" s="228"/>
      <c r="P403" s="228"/>
      <c r="Q403" s="228"/>
      <c r="R403" s="228"/>
      <c r="S403" s="228"/>
      <c r="T403" s="229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0" t="s">
        <v>154</v>
      </c>
      <c r="AU403" s="230" t="s">
        <v>87</v>
      </c>
      <c r="AV403" s="13" t="s">
        <v>87</v>
      </c>
      <c r="AW403" s="13" t="s">
        <v>39</v>
      </c>
      <c r="AX403" s="13" t="s">
        <v>77</v>
      </c>
      <c r="AY403" s="230" t="s">
        <v>144</v>
      </c>
    </row>
    <row r="404" s="13" customFormat="1">
      <c r="A404" s="13"/>
      <c r="B404" s="219"/>
      <c r="C404" s="220"/>
      <c r="D404" s="221" t="s">
        <v>154</v>
      </c>
      <c r="E404" s="222" t="s">
        <v>32</v>
      </c>
      <c r="F404" s="223" t="s">
        <v>732</v>
      </c>
      <c r="G404" s="220"/>
      <c r="H404" s="224">
        <v>12</v>
      </c>
      <c r="I404" s="225"/>
      <c r="J404" s="220"/>
      <c r="K404" s="220"/>
      <c r="L404" s="226"/>
      <c r="M404" s="227"/>
      <c r="N404" s="228"/>
      <c r="O404" s="228"/>
      <c r="P404" s="228"/>
      <c r="Q404" s="228"/>
      <c r="R404" s="228"/>
      <c r="S404" s="228"/>
      <c r="T404" s="229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0" t="s">
        <v>154</v>
      </c>
      <c r="AU404" s="230" t="s">
        <v>87</v>
      </c>
      <c r="AV404" s="13" t="s">
        <v>87</v>
      </c>
      <c r="AW404" s="13" t="s">
        <v>39</v>
      </c>
      <c r="AX404" s="13" t="s">
        <v>77</v>
      </c>
      <c r="AY404" s="230" t="s">
        <v>144</v>
      </c>
    </row>
    <row r="405" s="14" customFormat="1">
      <c r="A405" s="14"/>
      <c r="B405" s="241"/>
      <c r="C405" s="242"/>
      <c r="D405" s="221" t="s">
        <v>154</v>
      </c>
      <c r="E405" s="243" t="s">
        <v>32</v>
      </c>
      <c r="F405" s="244" t="s">
        <v>205</v>
      </c>
      <c r="G405" s="242"/>
      <c r="H405" s="245">
        <v>16</v>
      </c>
      <c r="I405" s="246"/>
      <c r="J405" s="242"/>
      <c r="K405" s="242"/>
      <c r="L405" s="247"/>
      <c r="M405" s="248"/>
      <c r="N405" s="249"/>
      <c r="O405" s="249"/>
      <c r="P405" s="249"/>
      <c r="Q405" s="249"/>
      <c r="R405" s="249"/>
      <c r="S405" s="249"/>
      <c r="T405" s="250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1" t="s">
        <v>154</v>
      </c>
      <c r="AU405" s="251" t="s">
        <v>87</v>
      </c>
      <c r="AV405" s="14" t="s">
        <v>152</v>
      </c>
      <c r="AW405" s="14" t="s">
        <v>39</v>
      </c>
      <c r="AX405" s="14" t="s">
        <v>85</v>
      </c>
      <c r="AY405" s="251" t="s">
        <v>144</v>
      </c>
    </row>
    <row r="406" s="2" customFormat="1">
      <c r="A406" s="40"/>
      <c r="B406" s="41"/>
      <c r="C406" s="206" t="s">
        <v>733</v>
      </c>
      <c r="D406" s="206" t="s">
        <v>147</v>
      </c>
      <c r="E406" s="207" t="s">
        <v>734</v>
      </c>
      <c r="F406" s="208" t="s">
        <v>735</v>
      </c>
      <c r="G406" s="209" t="s">
        <v>178</v>
      </c>
      <c r="H406" s="210">
        <v>28</v>
      </c>
      <c r="I406" s="211"/>
      <c r="J406" s="212">
        <f>ROUND(I406*H406,2)</f>
        <v>0</v>
      </c>
      <c r="K406" s="208" t="s">
        <v>151</v>
      </c>
      <c r="L406" s="46"/>
      <c r="M406" s="213" t="s">
        <v>32</v>
      </c>
      <c r="N406" s="214" t="s">
        <v>48</v>
      </c>
      <c r="O406" s="86"/>
      <c r="P406" s="215">
        <f>O406*H406</f>
        <v>0</v>
      </c>
      <c r="Q406" s="215">
        <v>0.00141</v>
      </c>
      <c r="R406" s="215">
        <f>Q406*H406</f>
        <v>0.039480000000000001</v>
      </c>
      <c r="S406" s="215">
        <v>0</v>
      </c>
      <c r="T406" s="216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7" t="s">
        <v>234</v>
      </c>
      <c r="AT406" s="217" t="s">
        <v>147</v>
      </c>
      <c r="AU406" s="217" t="s">
        <v>87</v>
      </c>
      <c r="AY406" s="18" t="s">
        <v>144</v>
      </c>
      <c r="BE406" s="218">
        <f>IF(N406="základní",J406,0)</f>
        <v>0</v>
      </c>
      <c r="BF406" s="218">
        <f>IF(N406="snížená",J406,0)</f>
        <v>0</v>
      </c>
      <c r="BG406" s="218">
        <f>IF(N406="zákl. přenesená",J406,0)</f>
        <v>0</v>
      </c>
      <c r="BH406" s="218">
        <f>IF(N406="sníž. přenesená",J406,0)</f>
        <v>0</v>
      </c>
      <c r="BI406" s="218">
        <f>IF(N406="nulová",J406,0)</f>
        <v>0</v>
      </c>
      <c r="BJ406" s="18" t="s">
        <v>85</v>
      </c>
      <c r="BK406" s="218">
        <f>ROUND(I406*H406,2)</f>
        <v>0</v>
      </c>
      <c r="BL406" s="18" t="s">
        <v>234</v>
      </c>
      <c r="BM406" s="217" t="s">
        <v>736</v>
      </c>
    </row>
    <row r="407" s="2" customFormat="1">
      <c r="A407" s="40"/>
      <c r="B407" s="41"/>
      <c r="C407" s="42"/>
      <c r="D407" s="221" t="s">
        <v>295</v>
      </c>
      <c r="E407" s="42"/>
      <c r="F407" s="252" t="s">
        <v>737</v>
      </c>
      <c r="G407" s="42"/>
      <c r="H407" s="42"/>
      <c r="I407" s="253"/>
      <c r="J407" s="42"/>
      <c r="K407" s="42"/>
      <c r="L407" s="46"/>
      <c r="M407" s="254"/>
      <c r="N407" s="255"/>
      <c r="O407" s="86"/>
      <c r="P407" s="86"/>
      <c r="Q407" s="86"/>
      <c r="R407" s="86"/>
      <c r="S407" s="86"/>
      <c r="T407" s="87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8" t="s">
        <v>295</v>
      </c>
      <c r="AU407" s="18" t="s">
        <v>87</v>
      </c>
    </row>
    <row r="408" s="13" customFormat="1">
      <c r="A408" s="13"/>
      <c r="B408" s="219"/>
      <c r="C408" s="220"/>
      <c r="D408" s="221" t="s">
        <v>154</v>
      </c>
      <c r="E408" s="222" t="s">
        <v>32</v>
      </c>
      <c r="F408" s="223" t="s">
        <v>738</v>
      </c>
      <c r="G408" s="220"/>
      <c r="H408" s="224">
        <v>28</v>
      </c>
      <c r="I408" s="225"/>
      <c r="J408" s="220"/>
      <c r="K408" s="220"/>
      <c r="L408" s="226"/>
      <c r="M408" s="227"/>
      <c r="N408" s="228"/>
      <c r="O408" s="228"/>
      <c r="P408" s="228"/>
      <c r="Q408" s="228"/>
      <c r="R408" s="228"/>
      <c r="S408" s="228"/>
      <c r="T408" s="229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0" t="s">
        <v>154</v>
      </c>
      <c r="AU408" s="230" t="s">
        <v>87</v>
      </c>
      <c r="AV408" s="13" t="s">
        <v>87</v>
      </c>
      <c r="AW408" s="13" t="s">
        <v>39</v>
      </c>
      <c r="AX408" s="13" t="s">
        <v>85</v>
      </c>
      <c r="AY408" s="230" t="s">
        <v>144</v>
      </c>
    </row>
    <row r="409" s="2" customFormat="1">
      <c r="A409" s="40"/>
      <c r="B409" s="41"/>
      <c r="C409" s="206" t="s">
        <v>739</v>
      </c>
      <c r="D409" s="206" t="s">
        <v>147</v>
      </c>
      <c r="E409" s="207" t="s">
        <v>740</v>
      </c>
      <c r="F409" s="208" t="s">
        <v>741</v>
      </c>
      <c r="G409" s="209" t="s">
        <v>178</v>
      </c>
      <c r="H409" s="210">
        <v>28</v>
      </c>
      <c r="I409" s="211"/>
      <c r="J409" s="212">
        <f>ROUND(I409*H409,2)</f>
        <v>0</v>
      </c>
      <c r="K409" s="208" t="s">
        <v>151</v>
      </c>
      <c r="L409" s="46"/>
      <c r="M409" s="213" t="s">
        <v>32</v>
      </c>
      <c r="N409" s="214" t="s">
        <v>48</v>
      </c>
      <c r="O409" s="86"/>
      <c r="P409" s="215">
        <f>O409*H409</f>
        <v>0</v>
      </c>
      <c r="Q409" s="215">
        <v>0</v>
      </c>
      <c r="R409" s="215">
        <f>Q409*H409</f>
        <v>0</v>
      </c>
      <c r="S409" s="215">
        <v>0</v>
      </c>
      <c r="T409" s="216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17" t="s">
        <v>234</v>
      </c>
      <c r="AT409" s="217" t="s">
        <v>147</v>
      </c>
      <c r="AU409" s="217" t="s">
        <v>87</v>
      </c>
      <c r="AY409" s="18" t="s">
        <v>144</v>
      </c>
      <c r="BE409" s="218">
        <f>IF(N409="základní",J409,0)</f>
        <v>0</v>
      </c>
      <c r="BF409" s="218">
        <f>IF(N409="snížená",J409,0)</f>
        <v>0</v>
      </c>
      <c r="BG409" s="218">
        <f>IF(N409="zákl. přenesená",J409,0)</f>
        <v>0</v>
      </c>
      <c r="BH409" s="218">
        <f>IF(N409="sníž. přenesená",J409,0)</f>
        <v>0</v>
      </c>
      <c r="BI409" s="218">
        <f>IF(N409="nulová",J409,0)</f>
        <v>0</v>
      </c>
      <c r="BJ409" s="18" t="s">
        <v>85</v>
      </c>
      <c r="BK409" s="218">
        <f>ROUND(I409*H409,2)</f>
        <v>0</v>
      </c>
      <c r="BL409" s="18" t="s">
        <v>234</v>
      </c>
      <c r="BM409" s="217" t="s">
        <v>742</v>
      </c>
    </row>
    <row r="410" s="2" customFormat="1">
      <c r="A410" s="40"/>
      <c r="B410" s="41"/>
      <c r="C410" s="206" t="s">
        <v>743</v>
      </c>
      <c r="D410" s="206" t="s">
        <v>147</v>
      </c>
      <c r="E410" s="207" t="s">
        <v>744</v>
      </c>
      <c r="F410" s="208" t="s">
        <v>745</v>
      </c>
      <c r="G410" s="209" t="s">
        <v>189</v>
      </c>
      <c r="H410" s="210">
        <v>8</v>
      </c>
      <c r="I410" s="211"/>
      <c r="J410" s="212">
        <f>ROUND(I410*H410,2)</f>
        <v>0</v>
      </c>
      <c r="K410" s="208" t="s">
        <v>151</v>
      </c>
      <c r="L410" s="46"/>
      <c r="M410" s="213" t="s">
        <v>32</v>
      </c>
      <c r="N410" s="214" t="s">
        <v>48</v>
      </c>
      <c r="O410" s="86"/>
      <c r="P410" s="215">
        <f>O410*H410</f>
        <v>0</v>
      </c>
      <c r="Q410" s="215">
        <v>0.00054000000000000001</v>
      </c>
      <c r="R410" s="215">
        <f>Q410*H410</f>
        <v>0.0043200000000000001</v>
      </c>
      <c r="S410" s="215">
        <v>0</v>
      </c>
      <c r="T410" s="216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7" t="s">
        <v>234</v>
      </c>
      <c r="AT410" s="217" t="s">
        <v>147</v>
      </c>
      <c r="AU410" s="217" t="s">
        <v>87</v>
      </c>
      <c r="AY410" s="18" t="s">
        <v>144</v>
      </c>
      <c r="BE410" s="218">
        <f>IF(N410="základní",J410,0)</f>
        <v>0</v>
      </c>
      <c r="BF410" s="218">
        <f>IF(N410="snížená",J410,0)</f>
        <v>0</v>
      </c>
      <c r="BG410" s="218">
        <f>IF(N410="zákl. přenesená",J410,0)</f>
        <v>0</v>
      </c>
      <c r="BH410" s="218">
        <f>IF(N410="sníž. přenesená",J410,0)</f>
        <v>0</v>
      </c>
      <c r="BI410" s="218">
        <f>IF(N410="nulová",J410,0)</f>
        <v>0</v>
      </c>
      <c r="BJ410" s="18" t="s">
        <v>85</v>
      </c>
      <c r="BK410" s="218">
        <f>ROUND(I410*H410,2)</f>
        <v>0</v>
      </c>
      <c r="BL410" s="18" t="s">
        <v>234</v>
      </c>
      <c r="BM410" s="217" t="s">
        <v>746</v>
      </c>
    </row>
    <row r="411" s="13" customFormat="1">
      <c r="A411" s="13"/>
      <c r="B411" s="219"/>
      <c r="C411" s="220"/>
      <c r="D411" s="221" t="s">
        <v>154</v>
      </c>
      <c r="E411" s="222" t="s">
        <v>32</v>
      </c>
      <c r="F411" s="223" t="s">
        <v>747</v>
      </c>
      <c r="G411" s="220"/>
      <c r="H411" s="224">
        <v>8</v>
      </c>
      <c r="I411" s="225"/>
      <c r="J411" s="220"/>
      <c r="K411" s="220"/>
      <c r="L411" s="226"/>
      <c r="M411" s="227"/>
      <c r="N411" s="228"/>
      <c r="O411" s="228"/>
      <c r="P411" s="228"/>
      <c r="Q411" s="228"/>
      <c r="R411" s="228"/>
      <c r="S411" s="228"/>
      <c r="T411" s="229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0" t="s">
        <v>154</v>
      </c>
      <c r="AU411" s="230" t="s">
        <v>87</v>
      </c>
      <c r="AV411" s="13" t="s">
        <v>87</v>
      </c>
      <c r="AW411" s="13" t="s">
        <v>39</v>
      </c>
      <c r="AX411" s="13" t="s">
        <v>85</v>
      </c>
      <c r="AY411" s="230" t="s">
        <v>144</v>
      </c>
    </row>
    <row r="412" s="2" customFormat="1" ht="44.25" customHeight="1">
      <c r="A412" s="40"/>
      <c r="B412" s="41"/>
      <c r="C412" s="206" t="s">
        <v>748</v>
      </c>
      <c r="D412" s="206" t="s">
        <v>147</v>
      </c>
      <c r="E412" s="207" t="s">
        <v>749</v>
      </c>
      <c r="F412" s="208" t="s">
        <v>750</v>
      </c>
      <c r="G412" s="209" t="s">
        <v>162</v>
      </c>
      <c r="H412" s="210">
        <v>0.067000000000000004</v>
      </c>
      <c r="I412" s="211"/>
      <c r="J412" s="212">
        <f>ROUND(I412*H412,2)</f>
        <v>0</v>
      </c>
      <c r="K412" s="208" t="s">
        <v>151</v>
      </c>
      <c r="L412" s="46"/>
      <c r="M412" s="213" t="s">
        <v>32</v>
      </c>
      <c r="N412" s="214" t="s">
        <v>48</v>
      </c>
      <c r="O412" s="86"/>
      <c r="P412" s="215">
        <f>O412*H412</f>
        <v>0</v>
      </c>
      <c r="Q412" s="215">
        <v>0</v>
      </c>
      <c r="R412" s="215">
        <f>Q412*H412</f>
        <v>0</v>
      </c>
      <c r="S412" s="215">
        <v>0</v>
      </c>
      <c r="T412" s="216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17" t="s">
        <v>234</v>
      </c>
      <c r="AT412" s="217" t="s">
        <v>147</v>
      </c>
      <c r="AU412" s="217" t="s">
        <v>87</v>
      </c>
      <c r="AY412" s="18" t="s">
        <v>144</v>
      </c>
      <c r="BE412" s="218">
        <f>IF(N412="základní",J412,0)</f>
        <v>0</v>
      </c>
      <c r="BF412" s="218">
        <f>IF(N412="snížená",J412,0)</f>
        <v>0</v>
      </c>
      <c r="BG412" s="218">
        <f>IF(N412="zákl. přenesená",J412,0)</f>
        <v>0</v>
      </c>
      <c r="BH412" s="218">
        <f>IF(N412="sníž. přenesená",J412,0)</f>
        <v>0</v>
      </c>
      <c r="BI412" s="218">
        <f>IF(N412="nulová",J412,0)</f>
        <v>0</v>
      </c>
      <c r="BJ412" s="18" t="s">
        <v>85</v>
      </c>
      <c r="BK412" s="218">
        <f>ROUND(I412*H412,2)</f>
        <v>0</v>
      </c>
      <c r="BL412" s="18" t="s">
        <v>234</v>
      </c>
      <c r="BM412" s="217" t="s">
        <v>751</v>
      </c>
    </row>
    <row r="413" s="12" customFormat="1" ht="22.8" customHeight="1">
      <c r="A413" s="12"/>
      <c r="B413" s="190"/>
      <c r="C413" s="191"/>
      <c r="D413" s="192" t="s">
        <v>76</v>
      </c>
      <c r="E413" s="204" t="s">
        <v>752</v>
      </c>
      <c r="F413" s="204" t="s">
        <v>753</v>
      </c>
      <c r="G413" s="191"/>
      <c r="H413" s="191"/>
      <c r="I413" s="194"/>
      <c r="J413" s="205">
        <f>BK413</f>
        <v>0</v>
      </c>
      <c r="K413" s="191"/>
      <c r="L413" s="196"/>
      <c r="M413" s="197"/>
      <c r="N413" s="198"/>
      <c r="O413" s="198"/>
      <c r="P413" s="199">
        <f>SUM(P414:P421)</f>
        <v>0</v>
      </c>
      <c r="Q413" s="198"/>
      <c r="R413" s="199">
        <f>SUM(R414:R421)</f>
        <v>0.27751999999999999</v>
      </c>
      <c r="S413" s="198"/>
      <c r="T413" s="200">
        <f>SUM(T414:T421)</f>
        <v>0.187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01" t="s">
        <v>87</v>
      </c>
      <c r="AT413" s="202" t="s">
        <v>76</v>
      </c>
      <c r="AU413" s="202" t="s">
        <v>85</v>
      </c>
      <c r="AY413" s="201" t="s">
        <v>144</v>
      </c>
      <c r="BK413" s="203">
        <f>SUM(BK414:BK421)</f>
        <v>0</v>
      </c>
    </row>
    <row r="414" s="2" customFormat="1">
      <c r="A414" s="40"/>
      <c r="B414" s="41"/>
      <c r="C414" s="206" t="s">
        <v>754</v>
      </c>
      <c r="D414" s="206" t="s">
        <v>147</v>
      </c>
      <c r="E414" s="207" t="s">
        <v>755</v>
      </c>
      <c r="F414" s="208" t="s">
        <v>756</v>
      </c>
      <c r="G414" s="209" t="s">
        <v>189</v>
      </c>
      <c r="H414" s="210">
        <v>4</v>
      </c>
      <c r="I414" s="211"/>
      <c r="J414" s="212">
        <f>ROUND(I414*H414,2)</f>
        <v>0</v>
      </c>
      <c r="K414" s="208" t="s">
        <v>151</v>
      </c>
      <c r="L414" s="46"/>
      <c r="M414" s="213" t="s">
        <v>32</v>
      </c>
      <c r="N414" s="214" t="s">
        <v>48</v>
      </c>
      <c r="O414" s="86"/>
      <c r="P414" s="215">
        <f>O414*H414</f>
        <v>0</v>
      </c>
      <c r="Q414" s="215">
        <v>8.0000000000000007E-05</v>
      </c>
      <c r="R414" s="215">
        <f>Q414*H414</f>
        <v>0.00032000000000000003</v>
      </c>
      <c r="S414" s="215">
        <v>0.04675</v>
      </c>
      <c r="T414" s="216">
        <f>S414*H414</f>
        <v>0.187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7" t="s">
        <v>234</v>
      </c>
      <c r="AT414" s="217" t="s">
        <v>147</v>
      </c>
      <c r="AU414" s="217" t="s">
        <v>87</v>
      </c>
      <c r="AY414" s="18" t="s">
        <v>144</v>
      </c>
      <c r="BE414" s="218">
        <f>IF(N414="základní",J414,0)</f>
        <v>0</v>
      </c>
      <c r="BF414" s="218">
        <f>IF(N414="snížená",J414,0)</f>
        <v>0</v>
      </c>
      <c r="BG414" s="218">
        <f>IF(N414="zákl. přenesená",J414,0)</f>
        <v>0</v>
      </c>
      <c r="BH414" s="218">
        <f>IF(N414="sníž. přenesená",J414,0)</f>
        <v>0</v>
      </c>
      <c r="BI414" s="218">
        <f>IF(N414="nulová",J414,0)</f>
        <v>0</v>
      </c>
      <c r="BJ414" s="18" t="s">
        <v>85</v>
      </c>
      <c r="BK414" s="218">
        <f>ROUND(I414*H414,2)</f>
        <v>0</v>
      </c>
      <c r="BL414" s="18" t="s">
        <v>234</v>
      </c>
      <c r="BM414" s="217" t="s">
        <v>757</v>
      </c>
    </row>
    <row r="415" s="13" customFormat="1">
      <c r="A415" s="13"/>
      <c r="B415" s="219"/>
      <c r="C415" s="220"/>
      <c r="D415" s="221" t="s">
        <v>154</v>
      </c>
      <c r="E415" s="222" t="s">
        <v>32</v>
      </c>
      <c r="F415" s="223" t="s">
        <v>758</v>
      </c>
      <c r="G415" s="220"/>
      <c r="H415" s="224">
        <v>1</v>
      </c>
      <c r="I415" s="225"/>
      <c r="J415" s="220"/>
      <c r="K415" s="220"/>
      <c r="L415" s="226"/>
      <c r="M415" s="227"/>
      <c r="N415" s="228"/>
      <c r="O415" s="228"/>
      <c r="P415" s="228"/>
      <c r="Q415" s="228"/>
      <c r="R415" s="228"/>
      <c r="S415" s="228"/>
      <c r="T415" s="229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0" t="s">
        <v>154</v>
      </c>
      <c r="AU415" s="230" t="s">
        <v>87</v>
      </c>
      <c r="AV415" s="13" t="s">
        <v>87</v>
      </c>
      <c r="AW415" s="13" t="s">
        <v>39</v>
      </c>
      <c r="AX415" s="13" t="s">
        <v>77</v>
      </c>
      <c r="AY415" s="230" t="s">
        <v>144</v>
      </c>
    </row>
    <row r="416" s="13" customFormat="1">
      <c r="A416" s="13"/>
      <c r="B416" s="219"/>
      <c r="C416" s="220"/>
      <c r="D416" s="221" t="s">
        <v>154</v>
      </c>
      <c r="E416" s="222" t="s">
        <v>32</v>
      </c>
      <c r="F416" s="223" t="s">
        <v>759</v>
      </c>
      <c r="G416" s="220"/>
      <c r="H416" s="224">
        <v>3</v>
      </c>
      <c r="I416" s="225"/>
      <c r="J416" s="220"/>
      <c r="K416" s="220"/>
      <c r="L416" s="226"/>
      <c r="M416" s="227"/>
      <c r="N416" s="228"/>
      <c r="O416" s="228"/>
      <c r="P416" s="228"/>
      <c r="Q416" s="228"/>
      <c r="R416" s="228"/>
      <c r="S416" s="228"/>
      <c r="T416" s="229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0" t="s">
        <v>154</v>
      </c>
      <c r="AU416" s="230" t="s">
        <v>87</v>
      </c>
      <c r="AV416" s="13" t="s">
        <v>87</v>
      </c>
      <c r="AW416" s="13" t="s">
        <v>39</v>
      </c>
      <c r="AX416" s="13" t="s">
        <v>77</v>
      </c>
      <c r="AY416" s="230" t="s">
        <v>144</v>
      </c>
    </row>
    <row r="417" s="14" customFormat="1">
      <c r="A417" s="14"/>
      <c r="B417" s="241"/>
      <c r="C417" s="242"/>
      <c r="D417" s="221" t="s">
        <v>154</v>
      </c>
      <c r="E417" s="243" t="s">
        <v>32</v>
      </c>
      <c r="F417" s="244" t="s">
        <v>205</v>
      </c>
      <c r="G417" s="242"/>
      <c r="H417" s="245">
        <v>4</v>
      </c>
      <c r="I417" s="246"/>
      <c r="J417" s="242"/>
      <c r="K417" s="242"/>
      <c r="L417" s="247"/>
      <c r="M417" s="248"/>
      <c r="N417" s="249"/>
      <c r="O417" s="249"/>
      <c r="P417" s="249"/>
      <c r="Q417" s="249"/>
      <c r="R417" s="249"/>
      <c r="S417" s="249"/>
      <c r="T417" s="250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1" t="s">
        <v>154</v>
      </c>
      <c r="AU417" s="251" t="s">
        <v>87</v>
      </c>
      <c r="AV417" s="14" t="s">
        <v>152</v>
      </c>
      <c r="AW417" s="14" t="s">
        <v>39</v>
      </c>
      <c r="AX417" s="14" t="s">
        <v>85</v>
      </c>
      <c r="AY417" s="251" t="s">
        <v>144</v>
      </c>
    </row>
    <row r="418" s="2" customFormat="1">
      <c r="A418" s="40"/>
      <c r="B418" s="41"/>
      <c r="C418" s="206" t="s">
        <v>760</v>
      </c>
      <c r="D418" s="206" t="s">
        <v>147</v>
      </c>
      <c r="E418" s="207" t="s">
        <v>761</v>
      </c>
      <c r="F418" s="208" t="s">
        <v>762</v>
      </c>
      <c r="G418" s="209" t="s">
        <v>189</v>
      </c>
      <c r="H418" s="210">
        <v>4</v>
      </c>
      <c r="I418" s="211"/>
      <c r="J418" s="212">
        <f>ROUND(I418*H418,2)</f>
        <v>0</v>
      </c>
      <c r="K418" s="208" t="s">
        <v>151</v>
      </c>
      <c r="L418" s="46"/>
      <c r="M418" s="213" t="s">
        <v>32</v>
      </c>
      <c r="N418" s="214" t="s">
        <v>48</v>
      </c>
      <c r="O418" s="86"/>
      <c r="P418" s="215">
        <f>O418*H418</f>
        <v>0</v>
      </c>
      <c r="Q418" s="215">
        <v>0.069159999999999999</v>
      </c>
      <c r="R418" s="215">
        <f>Q418*H418</f>
        <v>0.27664</v>
      </c>
      <c r="S418" s="215">
        <v>0</v>
      </c>
      <c r="T418" s="216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17" t="s">
        <v>234</v>
      </c>
      <c r="AT418" s="217" t="s">
        <v>147</v>
      </c>
      <c r="AU418" s="217" t="s">
        <v>87</v>
      </c>
      <c r="AY418" s="18" t="s">
        <v>144</v>
      </c>
      <c r="BE418" s="218">
        <f>IF(N418="základní",J418,0)</f>
        <v>0</v>
      </c>
      <c r="BF418" s="218">
        <f>IF(N418="snížená",J418,0)</f>
        <v>0</v>
      </c>
      <c r="BG418" s="218">
        <f>IF(N418="zákl. přenesená",J418,0)</f>
        <v>0</v>
      </c>
      <c r="BH418" s="218">
        <f>IF(N418="sníž. přenesená",J418,0)</f>
        <v>0</v>
      </c>
      <c r="BI418" s="218">
        <f>IF(N418="nulová",J418,0)</f>
        <v>0</v>
      </c>
      <c r="BJ418" s="18" t="s">
        <v>85</v>
      </c>
      <c r="BK418" s="218">
        <f>ROUND(I418*H418,2)</f>
        <v>0</v>
      </c>
      <c r="BL418" s="18" t="s">
        <v>234</v>
      </c>
      <c r="BM418" s="217" t="s">
        <v>763</v>
      </c>
    </row>
    <row r="419" s="2" customFormat="1">
      <c r="A419" s="40"/>
      <c r="B419" s="41"/>
      <c r="C419" s="206" t="s">
        <v>764</v>
      </c>
      <c r="D419" s="206" t="s">
        <v>147</v>
      </c>
      <c r="E419" s="207" t="s">
        <v>765</v>
      </c>
      <c r="F419" s="208" t="s">
        <v>766</v>
      </c>
      <c r="G419" s="209" t="s">
        <v>189</v>
      </c>
      <c r="H419" s="210">
        <v>4</v>
      </c>
      <c r="I419" s="211"/>
      <c r="J419" s="212">
        <f>ROUND(I419*H419,2)</f>
        <v>0</v>
      </c>
      <c r="K419" s="208" t="s">
        <v>151</v>
      </c>
      <c r="L419" s="46"/>
      <c r="M419" s="213" t="s">
        <v>32</v>
      </c>
      <c r="N419" s="214" t="s">
        <v>48</v>
      </c>
      <c r="O419" s="86"/>
      <c r="P419" s="215">
        <f>O419*H419</f>
        <v>0</v>
      </c>
      <c r="Q419" s="215">
        <v>0</v>
      </c>
      <c r="R419" s="215">
        <f>Q419*H419</f>
        <v>0</v>
      </c>
      <c r="S419" s="215">
        <v>0</v>
      </c>
      <c r="T419" s="216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7" t="s">
        <v>234</v>
      </c>
      <c r="AT419" s="217" t="s">
        <v>147</v>
      </c>
      <c r="AU419" s="217" t="s">
        <v>87</v>
      </c>
      <c r="AY419" s="18" t="s">
        <v>144</v>
      </c>
      <c r="BE419" s="218">
        <f>IF(N419="základní",J419,0)</f>
        <v>0</v>
      </c>
      <c r="BF419" s="218">
        <f>IF(N419="snížená",J419,0)</f>
        <v>0</v>
      </c>
      <c r="BG419" s="218">
        <f>IF(N419="zákl. přenesená",J419,0)</f>
        <v>0</v>
      </c>
      <c r="BH419" s="218">
        <f>IF(N419="sníž. přenesená",J419,0)</f>
        <v>0</v>
      </c>
      <c r="BI419" s="218">
        <f>IF(N419="nulová",J419,0)</f>
        <v>0</v>
      </c>
      <c r="BJ419" s="18" t="s">
        <v>85</v>
      </c>
      <c r="BK419" s="218">
        <f>ROUND(I419*H419,2)</f>
        <v>0</v>
      </c>
      <c r="BL419" s="18" t="s">
        <v>234</v>
      </c>
      <c r="BM419" s="217" t="s">
        <v>767</v>
      </c>
    </row>
    <row r="420" s="2" customFormat="1">
      <c r="A420" s="40"/>
      <c r="B420" s="41"/>
      <c r="C420" s="231" t="s">
        <v>768</v>
      </c>
      <c r="D420" s="231" t="s">
        <v>193</v>
      </c>
      <c r="E420" s="232" t="s">
        <v>769</v>
      </c>
      <c r="F420" s="233" t="s">
        <v>770</v>
      </c>
      <c r="G420" s="234" t="s">
        <v>189</v>
      </c>
      <c r="H420" s="235">
        <v>4</v>
      </c>
      <c r="I420" s="236"/>
      <c r="J420" s="237">
        <f>ROUND(I420*H420,2)</f>
        <v>0</v>
      </c>
      <c r="K420" s="233" t="s">
        <v>151</v>
      </c>
      <c r="L420" s="238"/>
      <c r="M420" s="239" t="s">
        <v>32</v>
      </c>
      <c r="N420" s="240" t="s">
        <v>48</v>
      </c>
      <c r="O420" s="86"/>
      <c r="P420" s="215">
        <f>O420*H420</f>
        <v>0</v>
      </c>
      <c r="Q420" s="215">
        <v>0.00013999999999999999</v>
      </c>
      <c r="R420" s="215">
        <f>Q420*H420</f>
        <v>0.00055999999999999995</v>
      </c>
      <c r="S420" s="215">
        <v>0</v>
      </c>
      <c r="T420" s="216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17" t="s">
        <v>314</v>
      </c>
      <c r="AT420" s="217" t="s">
        <v>193</v>
      </c>
      <c r="AU420" s="217" t="s">
        <v>87</v>
      </c>
      <c r="AY420" s="18" t="s">
        <v>144</v>
      </c>
      <c r="BE420" s="218">
        <f>IF(N420="základní",J420,0)</f>
        <v>0</v>
      </c>
      <c r="BF420" s="218">
        <f>IF(N420="snížená",J420,0)</f>
        <v>0</v>
      </c>
      <c r="BG420" s="218">
        <f>IF(N420="zákl. přenesená",J420,0)</f>
        <v>0</v>
      </c>
      <c r="BH420" s="218">
        <f>IF(N420="sníž. přenesená",J420,0)</f>
        <v>0</v>
      </c>
      <c r="BI420" s="218">
        <f>IF(N420="nulová",J420,0)</f>
        <v>0</v>
      </c>
      <c r="BJ420" s="18" t="s">
        <v>85</v>
      </c>
      <c r="BK420" s="218">
        <f>ROUND(I420*H420,2)</f>
        <v>0</v>
      </c>
      <c r="BL420" s="18" t="s">
        <v>234</v>
      </c>
      <c r="BM420" s="217" t="s">
        <v>771</v>
      </c>
    </row>
    <row r="421" s="2" customFormat="1" ht="44.25" customHeight="1">
      <c r="A421" s="40"/>
      <c r="B421" s="41"/>
      <c r="C421" s="206" t="s">
        <v>772</v>
      </c>
      <c r="D421" s="206" t="s">
        <v>147</v>
      </c>
      <c r="E421" s="207" t="s">
        <v>773</v>
      </c>
      <c r="F421" s="208" t="s">
        <v>774</v>
      </c>
      <c r="G421" s="209" t="s">
        <v>162</v>
      </c>
      <c r="H421" s="210">
        <v>0.27800000000000002</v>
      </c>
      <c r="I421" s="211"/>
      <c r="J421" s="212">
        <f>ROUND(I421*H421,2)</f>
        <v>0</v>
      </c>
      <c r="K421" s="208" t="s">
        <v>151</v>
      </c>
      <c r="L421" s="46"/>
      <c r="M421" s="213" t="s">
        <v>32</v>
      </c>
      <c r="N421" s="214" t="s">
        <v>48</v>
      </c>
      <c r="O421" s="86"/>
      <c r="P421" s="215">
        <f>O421*H421</f>
        <v>0</v>
      </c>
      <c r="Q421" s="215">
        <v>0</v>
      </c>
      <c r="R421" s="215">
        <f>Q421*H421</f>
        <v>0</v>
      </c>
      <c r="S421" s="215">
        <v>0</v>
      </c>
      <c r="T421" s="216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17" t="s">
        <v>234</v>
      </c>
      <c r="AT421" s="217" t="s">
        <v>147</v>
      </c>
      <c r="AU421" s="217" t="s">
        <v>87</v>
      </c>
      <c r="AY421" s="18" t="s">
        <v>144</v>
      </c>
      <c r="BE421" s="218">
        <f>IF(N421="základní",J421,0)</f>
        <v>0</v>
      </c>
      <c r="BF421" s="218">
        <f>IF(N421="snížená",J421,0)</f>
        <v>0</v>
      </c>
      <c r="BG421" s="218">
        <f>IF(N421="zákl. přenesená",J421,0)</f>
        <v>0</v>
      </c>
      <c r="BH421" s="218">
        <f>IF(N421="sníž. přenesená",J421,0)</f>
        <v>0</v>
      </c>
      <c r="BI421" s="218">
        <f>IF(N421="nulová",J421,0)</f>
        <v>0</v>
      </c>
      <c r="BJ421" s="18" t="s">
        <v>85</v>
      </c>
      <c r="BK421" s="218">
        <f>ROUND(I421*H421,2)</f>
        <v>0</v>
      </c>
      <c r="BL421" s="18" t="s">
        <v>234</v>
      </c>
      <c r="BM421" s="217" t="s">
        <v>775</v>
      </c>
    </row>
    <row r="422" s="12" customFormat="1" ht="22.8" customHeight="1">
      <c r="A422" s="12"/>
      <c r="B422" s="190"/>
      <c r="C422" s="191"/>
      <c r="D422" s="192" t="s">
        <v>76</v>
      </c>
      <c r="E422" s="204" t="s">
        <v>776</v>
      </c>
      <c r="F422" s="204" t="s">
        <v>777</v>
      </c>
      <c r="G422" s="191"/>
      <c r="H422" s="191"/>
      <c r="I422" s="194"/>
      <c r="J422" s="205">
        <f>BK422</f>
        <v>0</v>
      </c>
      <c r="K422" s="191"/>
      <c r="L422" s="196"/>
      <c r="M422" s="197"/>
      <c r="N422" s="198"/>
      <c r="O422" s="198"/>
      <c r="P422" s="199">
        <f>SUM(P423:P430)</f>
        <v>0</v>
      </c>
      <c r="Q422" s="198"/>
      <c r="R422" s="199">
        <f>SUM(R423:R430)</f>
        <v>0.0011000000000000001</v>
      </c>
      <c r="S422" s="198"/>
      <c r="T422" s="200">
        <f>SUM(T423:T430)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01" t="s">
        <v>87</v>
      </c>
      <c r="AT422" s="202" t="s">
        <v>76</v>
      </c>
      <c r="AU422" s="202" t="s">
        <v>85</v>
      </c>
      <c r="AY422" s="201" t="s">
        <v>144</v>
      </c>
      <c r="BK422" s="203">
        <f>SUM(BK423:BK430)</f>
        <v>0</v>
      </c>
    </row>
    <row r="423" s="2" customFormat="1">
      <c r="A423" s="40"/>
      <c r="B423" s="41"/>
      <c r="C423" s="206" t="s">
        <v>778</v>
      </c>
      <c r="D423" s="206" t="s">
        <v>147</v>
      </c>
      <c r="E423" s="207" t="s">
        <v>779</v>
      </c>
      <c r="F423" s="208" t="s">
        <v>780</v>
      </c>
      <c r="G423" s="209" t="s">
        <v>189</v>
      </c>
      <c r="H423" s="210">
        <v>2</v>
      </c>
      <c r="I423" s="211"/>
      <c r="J423" s="212">
        <f>ROUND(I423*H423,2)</f>
        <v>0</v>
      </c>
      <c r="K423" s="208" t="s">
        <v>151</v>
      </c>
      <c r="L423" s="46"/>
      <c r="M423" s="213" t="s">
        <v>32</v>
      </c>
      <c r="N423" s="214" t="s">
        <v>48</v>
      </c>
      <c r="O423" s="86"/>
      <c r="P423" s="215">
        <f>O423*H423</f>
        <v>0</v>
      </c>
      <c r="Q423" s="215">
        <v>0</v>
      </c>
      <c r="R423" s="215">
        <f>Q423*H423</f>
        <v>0</v>
      </c>
      <c r="S423" s="215">
        <v>0</v>
      </c>
      <c r="T423" s="216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7" t="s">
        <v>234</v>
      </c>
      <c r="AT423" s="217" t="s">
        <v>147</v>
      </c>
      <c r="AU423" s="217" t="s">
        <v>87</v>
      </c>
      <c r="AY423" s="18" t="s">
        <v>144</v>
      </c>
      <c r="BE423" s="218">
        <f>IF(N423="základní",J423,0)</f>
        <v>0</v>
      </c>
      <c r="BF423" s="218">
        <f>IF(N423="snížená",J423,0)</f>
        <v>0</v>
      </c>
      <c r="BG423" s="218">
        <f>IF(N423="zákl. přenesená",J423,0)</f>
        <v>0</v>
      </c>
      <c r="BH423" s="218">
        <f>IF(N423="sníž. přenesená",J423,0)</f>
        <v>0</v>
      </c>
      <c r="BI423" s="218">
        <f>IF(N423="nulová",J423,0)</f>
        <v>0</v>
      </c>
      <c r="BJ423" s="18" t="s">
        <v>85</v>
      </c>
      <c r="BK423" s="218">
        <f>ROUND(I423*H423,2)</f>
        <v>0</v>
      </c>
      <c r="BL423" s="18" t="s">
        <v>234</v>
      </c>
      <c r="BM423" s="217" t="s">
        <v>781</v>
      </c>
    </row>
    <row r="424" s="2" customFormat="1" ht="16.5" customHeight="1">
      <c r="A424" s="40"/>
      <c r="B424" s="41"/>
      <c r="C424" s="231" t="s">
        <v>782</v>
      </c>
      <c r="D424" s="231" t="s">
        <v>193</v>
      </c>
      <c r="E424" s="232" t="s">
        <v>783</v>
      </c>
      <c r="F424" s="233" t="s">
        <v>784</v>
      </c>
      <c r="G424" s="234" t="s">
        <v>189</v>
      </c>
      <c r="H424" s="235">
        <v>2</v>
      </c>
      <c r="I424" s="236"/>
      <c r="J424" s="237">
        <f>ROUND(I424*H424,2)</f>
        <v>0</v>
      </c>
      <c r="K424" s="233" t="s">
        <v>785</v>
      </c>
      <c r="L424" s="238"/>
      <c r="M424" s="239" t="s">
        <v>32</v>
      </c>
      <c r="N424" s="240" t="s">
        <v>48</v>
      </c>
      <c r="O424" s="86"/>
      <c r="P424" s="215">
        <f>O424*H424</f>
        <v>0</v>
      </c>
      <c r="Q424" s="215">
        <v>5.0000000000000002E-05</v>
      </c>
      <c r="R424" s="215">
        <f>Q424*H424</f>
        <v>0.00010000000000000001</v>
      </c>
      <c r="S424" s="215">
        <v>0</v>
      </c>
      <c r="T424" s="216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7" t="s">
        <v>314</v>
      </c>
      <c r="AT424" s="217" t="s">
        <v>193</v>
      </c>
      <c r="AU424" s="217" t="s">
        <v>87</v>
      </c>
      <c r="AY424" s="18" t="s">
        <v>144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8" t="s">
        <v>85</v>
      </c>
      <c r="BK424" s="218">
        <f>ROUND(I424*H424,2)</f>
        <v>0</v>
      </c>
      <c r="BL424" s="18" t="s">
        <v>234</v>
      </c>
      <c r="BM424" s="217" t="s">
        <v>786</v>
      </c>
    </row>
    <row r="425" s="2" customFormat="1" ht="16.5" customHeight="1">
      <c r="A425" s="40"/>
      <c r="B425" s="41"/>
      <c r="C425" s="206" t="s">
        <v>787</v>
      </c>
      <c r="D425" s="206" t="s">
        <v>147</v>
      </c>
      <c r="E425" s="207" t="s">
        <v>788</v>
      </c>
      <c r="F425" s="208" t="s">
        <v>789</v>
      </c>
      <c r="G425" s="209" t="s">
        <v>790</v>
      </c>
      <c r="H425" s="210">
        <v>1</v>
      </c>
      <c r="I425" s="211"/>
      <c r="J425" s="212">
        <f>ROUND(I425*H425,2)</f>
        <v>0</v>
      </c>
      <c r="K425" s="208" t="s">
        <v>32</v>
      </c>
      <c r="L425" s="46"/>
      <c r="M425" s="213" t="s">
        <v>32</v>
      </c>
      <c r="N425" s="214" t="s">
        <v>48</v>
      </c>
      <c r="O425" s="86"/>
      <c r="P425" s="215">
        <f>O425*H425</f>
        <v>0</v>
      </c>
      <c r="Q425" s="215">
        <v>0</v>
      </c>
      <c r="R425" s="215">
        <f>Q425*H425</f>
        <v>0</v>
      </c>
      <c r="S425" s="215">
        <v>0</v>
      </c>
      <c r="T425" s="216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17" t="s">
        <v>234</v>
      </c>
      <c r="AT425" s="217" t="s">
        <v>147</v>
      </c>
      <c r="AU425" s="217" t="s">
        <v>87</v>
      </c>
      <c r="AY425" s="18" t="s">
        <v>144</v>
      </c>
      <c r="BE425" s="218">
        <f>IF(N425="základní",J425,0)</f>
        <v>0</v>
      </c>
      <c r="BF425" s="218">
        <f>IF(N425="snížená",J425,0)</f>
        <v>0</v>
      </c>
      <c r="BG425" s="218">
        <f>IF(N425="zákl. přenesená",J425,0)</f>
        <v>0</v>
      </c>
      <c r="BH425" s="218">
        <f>IF(N425="sníž. přenesená",J425,0)</f>
        <v>0</v>
      </c>
      <c r="BI425" s="218">
        <f>IF(N425="nulová",J425,0)</f>
        <v>0</v>
      </c>
      <c r="BJ425" s="18" t="s">
        <v>85</v>
      </c>
      <c r="BK425" s="218">
        <f>ROUND(I425*H425,2)</f>
        <v>0</v>
      </c>
      <c r="BL425" s="18" t="s">
        <v>234</v>
      </c>
      <c r="BM425" s="217" t="s">
        <v>791</v>
      </c>
    </row>
    <row r="426" s="13" customFormat="1">
      <c r="A426" s="13"/>
      <c r="B426" s="219"/>
      <c r="C426" s="220"/>
      <c r="D426" s="221" t="s">
        <v>154</v>
      </c>
      <c r="E426" s="222" t="s">
        <v>32</v>
      </c>
      <c r="F426" s="223" t="s">
        <v>792</v>
      </c>
      <c r="G426" s="220"/>
      <c r="H426" s="224">
        <v>1</v>
      </c>
      <c r="I426" s="225"/>
      <c r="J426" s="220"/>
      <c r="K426" s="220"/>
      <c r="L426" s="226"/>
      <c r="M426" s="227"/>
      <c r="N426" s="228"/>
      <c r="O426" s="228"/>
      <c r="P426" s="228"/>
      <c r="Q426" s="228"/>
      <c r="R426" s="228"/>
      <c r="S426" s="228"/>
      <c r="T426" s="229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0" t="s">
        <v>154</v>
      </c>
      <c r="AU426" s="230" t="s">
        <v>87</v>
      </c>
      <c r="AV426" s="13" t="s">
        <v>87</v>
      </c>
      <c r="AW426" s="13" t="s">
        <v>39</v>
      </c>
      <c r="AX426" s="13" t="s">
        <v>85</v>
      </c>
      <c r="AY426" s="230" t="s">
        <v>144</v>
      </c>
    </row>
    <row r="427" s="2" customFormat="1" ht="44.25" customHeight="1">
      <c r="A427" s="40"/>
      <c r="B427" s="41"/>
      <c r="C427" s="206" t="s">
        <v>793</v>
      </c>
      <c r="D427" s="206" t="s">
        <v>147</v>
      </c>
      <c r="E427" s="207" t="s">
        <v>794</v>
      </c>
      <c r="F427" s="208" t="s">
        <v>795</v>
      </c>
      <c r="G427" s="209" t="s">
        <v>189</v>
      </c>
      <c r="H427" s="210">
        <v>1</v>
      </c>
      <c r="I427" s="211"/>
      <c r="J427" s="212">
        <f>ROUND(I427*H427,2)</f>
        <v>0</v>
      </c>
      <c r="K427" s="208" t="s">
        <v>151</v>
      </c>
      <c r="L427" s="46"/>
      <c r="M427" s="213" t="s">
        <v>32</v>
      </c>
      <c r="N427" s="214" t="s">
        <v>48</v>
      </c>
      <c r="O427" s="86"/>
      <c r="P427" s="215">
        <f>O427*H427</f>
        <v>0</v>
      </c>
      <c r="Q427" s="215">
        <v>0</v>
      </c>
      <c r="R427" s="215">
        <f>Q427*H427</f>
        <v>0</v>
      </c>
      <c r="S427" s="215">
        <v>0</v>
      </c>
      <c r="T427" s="216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17" t="s">
        <v>234</v>
      </c>
      <c r="AT427" s="217" t="s">
        <v>147</v>
      </c>
      <c r="AU427" s="217" t="s">
        <v>87</v>
      </c>
      <c r="AY427" s="18" t="s">
        <v>144</v>
      </c>
      <c r="BE427" s="218">
        <f>IF(N427="základní",J427,0)</f>
        <v>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18" t="s">
        <v>85</v>
      </c>
      <c r="BK427" s="218">
        <f>ROUND(I427*H427,2)</f>
        <v>0</v>
      </c>
      <c r="BL427" s="18" t="s">
        <v>234</v>
      </c>
      <c r="BM427" s="217" t="s">
        <v>796</v>
      </c>
    </row>
    <row r="428" s="13" customFormat="1">
      <c r="A428" s="13"/>
      <c r="B428" s="219"/>
      <c r="C428" s="220"/>
      <c r="D428" s="221" t="s">
        <v>154</v>
      </c>
      <c r="E428" s="222" t="s">
        <v>32</v>
      </c>
      <c r="F428" s="223" t="s">
        <v>797</v>
      </c>
      <c r="G428" s="220"/>
      <c r="H428" s="224">
        <v>1</v>
      </c>
      <c r="I428" s="225"/>
      <c r="J428" s="220"/>
      <c r="K428" s="220"/>
      <c r="L428" s="226"/>
      <c r="M428" s="227"/>
      <c r="N428" s="228"/>
      <c r="O428" s="228"/>
      <c r="P428" s="228"/>
      <c r="Q428" s="228"/>
      <c r="R428" s="228"/>
      <c r="S428" s="228"/>
      <c r="T428" s="229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0" t="s">
        <v>154</v>
      </c>
      <c r="AU428" s="230" t="s">
        <v>87</v>
      </c>
      <c r="AV428" s="13" t="s">
        <v>87</v>
      </c>
      <c r="AW428" s="13" t="s">
        <v>39</v>
      </c>
      <c r="AX428" s="13" t="s">
        <v>85</v>
      </c>
      <c r="AY428" s="230" t="s">
        <v>144</v>
      </c>
    </row>
    <row r="429" s="2" customFormat="1" ht="16.5" customHeight="1">
      <c r="A429" s="40"/>
      <c r="B429" s="41"/>
      <c r="C429" s="231" t="s">
        <v>798</v>
      </c>
      <c r="D429" s="231" t="s">
        <v>193</v>
      </c>
      <c r="E429" s="232" t="s">
        <v>799</v>
      </c>
      <c r="F429" s="233" t="s">
        <v>800</v>
      </c>
      <c r="G429" s="234" t="s">
        <v>189</v>
      </c>
      <c r="H429" s="235">
        <v>1</v>
      </c>
      <c r="I429" s="236"/>
      <c r="J429" s="237">
        <f>ROUND(I429*H429,2)</f>
        <v>0</v>
      </c>
      <c r="K429" s="233" t="s">
        <v>151</v>
      </c>
      <c r="L429" s="238"/>
      <c r="M429" s="239" t="s">
        <v>32</v>
      </c>
      <c r="N429" s="240" t="s">
        <v>48</v>
      </c>
      <c r="O429" s="86"/>
      <c r="P429" s="215">
        <f>O429*H429</f>
        <v>0</v>
      </c>
      <c r="Q429" s="215">
        <v>0.00080000000000000004</v>
      </c>
      <c r="R429" s="215">
        <f>Q429*H429</f>
        <v>0.00080000000000000004</v>
      </c>
      <c r="S429" s="215">
        <v>0</v>
      </c>
      <c r="T429" s="216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7" t="s">
        <v>314</v>
      </c>
      <c r="AT429" s="217" t="s">
        <v>193</v>
      </c>
      <c r="AU429" s="217" t="s">
        <v>87</v>
      </c>
      <c r="AY429" s="18" t="s">
        <v>144</v>
      </c>
      <c r="BE429" s="218">
        <f>IF(N429="základní",J429,0)</f>
        <v>0</v>
      </c>
      <c r="BF429" s="218">
        <f>IF(N429="snížená",J429,0)</f>
        <v>0</v>
      </c>
      <c r="BG429" s="218">
        <f>IF(N429="zákl. přenesená",J429,0)</f>
        <v>0</v>
      </c>
      <c r="BH429" s="218">
        <f>IF(N429="sníž. přenesená",J429,0)</f>
        <v>0</v>
      </c>
      <c r="BI429" s="218">
        <f>IF(N429="nulová",J429,0)</f>
        <v>0</v>
      </c>
      <c r="BJ429" s="18" t="s">
        <v>85</v>
      </c>
      <c r="BK429" s="218">
        <f>ROUND(I429*H429,2)</f>
        <v>0</v>
      </c>
      <c r="BL429" s="18" t="s">
        <v>234</v>
      </c>
      <c r="BM429" s="217" t="s">
        <v>801</v>
      </c>
    </row>
    <row r="430" s="2" customFormat="1" ht="16.5" customHeight="1">
      <c r="A430" s="40"/>
      <c r="B430" s="41"/>
      <c r="C430" s="231" t="s">
        <v>802</v>
      </c>
      <c r="D430" s="231" t="s">
        <v>193</v>
      </c>
      <c r="E430" s="232" t="s">
        <v>803</v>
      </c>
      <c r="F430" s="233" t="s">
        <v>804</v>
      </c>
      <c r="G430" s="234" t="s">
        <v>189</v>
      </c>
      <c r="H430" s="235">
        <v>1</v>
      </c>
      <c r="I430" s="236"/>
      <c r="J430" s="237">
        <f>ROUND(I430*H430,2)</f>
        <v>0</v>
      </c>
      <c r="K430" s="233" t="s">
        <v>151</v>
      </c>
      <c r="L430" s="238"/>
      <c r="M430" s="239" t="s">
        <v>32</v>
      </c>
      <c r="N430" s="240" t="s">
        <v>48</v>
      </c>
      <c r="O430" s="86"/>
      <c r="P430" s="215">
        <f>O430*H430</f>
        <v>0</v>
      </c>
      <c r="Q430" s="215">
        <v>0.00020000000000000001</v>
      </c>
      <c r="R430" s="215">
        <f>Q430*H430</f>
        <v>0.00020000000000000001</v>
      </c>
      <c r="S430" s="215">
        <v>0</v>
      </c>
      <c r="T430" s="216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7" t="s">
        <v>314</v>
      </c>
      <c r="AT430" s="217" t="s">
        <v>193</v>
      </c>
      <c r="AU430" s="217" t="s">
        <v>87</v>
      </c>
      <c r="AY430" s="18" t="s">
        <v>144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8" t="s">
        <v>85</v>
      </c>
      <c r="BK430" s="218">
        <f>ROUND(I430*H430,2)</f>
        <v>0</v>
      </c>
      <c r="BL430" s="18" t="s">
        <v>234</v>
      </c>
      <c r="BM430" s="217" t="s">
        <v>805</v>
      </c>
    </row>
    <row r="431" s="12" customFormat="1" ht="22.8" customHeight="1">
      <c r="A431" s="12"/>
      <c r="B431" s="190"/>
      <c r="C431" s="191"/>
      <c r="D431" s="192" t="s">
        <v>76</v>
      </c>
      <c r="E431" s="204" t="s">
        <v>806</v>
      </c>
      <c r="F431" s="204" t="s">
        <v>807</v>
      </c>
      <c r="G431" s="191"/>
      <c r="H431" s="191"/>
      <c r="I431" s="194"/>
      <c r="J431" s="205">
        <f>BK431</f>
        <v>0</v>
      </c>
      <c r="K431" s="191"/>
      <c r="L431" s="196"/>
      <c r="M431" s="197"/>
      <c r="N431" s="198"/>
      <c r="O431" s="198"/>
      <c r="P431" s="199">
        <f>SUM(P432:P450)</f>
        <v>0</v>
      </c>
      <c r="Q431" s="198"/>
      <c r="R431" s="199">
        <f>SUM(R432:R450)</f>
        <v>0.00156</v>
      </c>
      <c r="S431" s="198"/>
      <c r="T431" s="200">
        <f>SUM(T432:T450)</f>
        <v>0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01" t="s">
        <v>87</v>
      </c>
      <c r="AT431" s="202" t="s">
        <v>76</v>
      </c>
      <c r="AU431" s="202" t="s">
        <v>85</v>
      </c>
      <c r="AY431" s="201" t="s">
        <v>144</v>
      </c>
      <c r="BK431" s="203">
        <f>SUM(BK432:BK450)</f>
        <v>0</v>
      </c>
    </row>
    <row r="432" s="2" customFormat="1">
      <c r="A432" s="40"/>
      <c r="B432" s="41"/>
      <c r="C432" s="206" t="s">
        <v>808</v>
      </c>
      <c r="D432" s="206" t="s">
        <v>147</v>
      </c>
      <c r="E432" s="207" t="s">
        <v>809</v>
      </c>
      <c r="F432" s="208" t="s">
        <v>810</v>
      </c>
      <c r="G432" s="209" t="s">
        <v>178</v>
      </c>
      <c r="H432" s="210">
        <v>20</v>
      </c>
      <c r="I432" s="211"/>
      <c r="J432" s="212">
        <f>ROUND(I432*H432,2)</f>
        <v>0</v>
      </c>
      <c r="K432" s="208" t="s">
        <v>151</v>
      </c>
      <c r="L432" s="46"/>
      <c r="M432" s="213" t="s">
        <v>32</v>
      </c>
      <c r="N432" s="214" t="s">
        <v>48</v>
      </c>
      <c r="O432" s="86"/>
      <c r="P432" s="215">
        <f>O432*H432</f>
        <v>0</v>
      </c>
      <c r="Q432" s="215">
        <v>0</v>
      </c>
      <c r="R432" s="215">
        <f>Q432*H432</f>
        <v>0</v>
      </c>
      <c r="S432" s="215">
        <v>0</v>
      </c>
      <c r="T432" s="216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17" t="s">
        <v>234</v>
      </c>
      <c r="AT432" s="217" t="s">
        <v>147</v>
      </c>
      <c r="AU432" s="217" t="s">
        <v>87</v>
      </c>
      <c r="AY432" s="18" t="s">
        <v>144</v>
      </c>
      <c r="BE432" s="218">
        <f>IF(N432="základní",J432,0)</f>
        <v>0</v>
      </c>
      <c r="BF432" s="218">
        <f>IF(N432="snížená",J432,0)</f>
        <v>0</v>
      </c>
      <c r="BG432" s="218">
        <f>IF(N432="zákl. přenesená",J432,0)</f>
        <v>0</v>
      </c>
      <c r="BH432" s="218">
        <f>IF(N432="sníž. přenesená",J432,0)</f>
        <v>0</v>
      </c>
      <c r="BI432" s="218">
        <f>IF(N432="nulová",J432,0)</f>
        <v>0</v>
      </c>
      <c r="BJ432" s="18" t="s">
        <v>85</v>
      </c>
      <c r="BK432" s="218">
        <f>ROUND(I432*H432,2)</f>
        <v>0</v>
      </c>
      <c r="BL432" s="18" t="s">
        <v>234</v>
      </c>
      <c r="BM432" s="217" t="s">
        <v>811</v>
      </c>
    </row>
    <row r="433" s="13" customFormat="1">
      <c r="A433" s="13"/>
      <c r="B433" s="219"/>
      <c r="C433" s="220"/>
      <c r="D433" s="221" t="s">
        <v>154</v>
      </c>
      <c r="E433" s="222" t="s">
        <v>32</v>
      </c>
      <c r="F433" s="223" t="s">
        <v>812</v>
      </c>
      <c r="G433" s="220"/>
      <c r="H433" s="224">
        <v>20</v>
      </c>
      <c r="I433" s="225"/>
      <c r="J433" s="220"/>
      <c r="K433" s="220"/>
      <c r="L433" s="226"/>
      <c r="M433" s="227"/>
      <c r="N433" s="228"/>
      <c r="O433" s="228"/>
      <c r="P433" s="228"/>
      <c r="Q433" s="228"/>
      <c r="R433" s="228"/>
      <c r="S433" s="228"/>
      <c r="T433" s="229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0" t="s">
        <v>154</v>
      </c>
      <c r="AU433" s="230" t="s">
        <v>87</v>
      </c>
      <c r="AV433" s="13" t="s">
        <v>87</v>
      </c>
      <c r="AW433" s="13" t="s">
        <v>39</v>
      </c>
      <c r="AX433" s="13" t="s">
        <v>85</v>
      </c>
      <c r="AY433" s="230" t="s">
        <v>144</v>
      </c>
    </row>
    <row r="434" s="2" customFormat="1">
      <c r="A434" s="40"/>
      <c r="B434" s="41"/>
      <c r="C434" s="231" t="s">
        <v>813</v>
      </c>
      <c r="D434" s="231" t="s">
        <v>193</v>
      </c>
      <c r="E434" s="232" t="s">
        <v>814</v>
      </c>
      <c r="F434" s="233" t="s">
        <v>815</v>
      </c>
      <c r="G434" s="234" t="s">
        <v>178</v>
      </c>
      <c r="H434" s="235">
        <v>24</v>
      </c>
      <c r="I434" s="236"/>
      <c r="J434" s="237">
        <f>ROUND(I434*H434,2)</f>
        <v>0</v>
      </c>
      <c r="K434" s="233" t="s">
        <v>151</v>
      </c>
      <c r="L434" s="238"/>
      <c r="M434" s="239" t="s">
        <v>32</v>
      </c>
      <c r="N434" s="240" t="s">
        <v>48</v>
      </c>
      <c r="O434" s="86"/>
      <c r="P434" s="215">
        <f>O434*H434</f>
        <v>0</v>
      </c>
      <c r="Q434" s="215">
        <v>2.0000000000000002E-05</v>
      </c>
      <c r="R434" s="215">
        <f>Q434*H434</f>
        <v>0.00048000000000000007</v>
      </c>
      <c r="S434" s="215">
        <v>0</v>
      </c>
      <c r="T434" s="216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7" t="s">
        <v>314</v>
      </c>
      <c r="AT434" s="217" t="s">
        <v>193</v>
      </c>
      <c r="AU434" s="217" t="s">
        <v>87</v>
      </c>
      <c r="AY434" s="18" t="s">
        <v>144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8" t="s">
        <v>85</v>
      </c>
      <c r="BK434" s="218">
        <f>ROUND(I434*H434,2)</f>
        <v>0</v>
      </c>
      <c r="BL434" s="18" t="s">
        <v>234</v>
      </c>
      <c r="BM434" s="217" t="s">
        <v>816</v>
      </c>
    </row>
    <row r="435" s="13" customFormat="1">
      <c r="A435" s="13"/>
      <c r="B435" s="219"/>
      <c r="C435" s="220"/>
      <c r="D435" s="221" t="s">
        <v>154</v>
      </c>
      <c r="E435" s="220"/>
      <c r="F435" s="223" t="s">
        <v>817</v>
      </c>
      <c r="G435" s="220"/>
      <c r="H435" s="224">
        <v>24</v>
      </c>
      <c r="I435" s="225"/>
      <c r="J435" s="220"/>
      <c r="K435" s="220"/>
      <c r="L435" s="226"/>
      <c r="M435" s="227"/>
      <c r="N435" s="228"/>
      <c r="O435" s="228"/>
      <c r="P435" s="228"/>
      <c r="Q435" s="228"/>
      <c r="R435" s="228"/>
      <c r="S435" s="228"/>
      <c r="T435" s="229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0" t="s">
        <v>154</v>
      </c>
      <c r="AU435" s="230" t="s">
        <v>87</v>
      </c>
      <c r="AV435" s="13" t="s">
        <v>87</v>
      </c>
      <c r="AW435" s="13" t="s">
        <v>4</v>
      </c>
      <c r="AX435" s="13" t="s">
        <v>85</v>
      </c>
      <c r="AY435" s="230" t="s">
        <v>144</v>
      </c>
    </row>
    <row r="436" s="2" customFormat="1" ht="16.5" customHeight="1">
      <c r="A436" s="40"/>
      <c r="B436" s="41"/>
      <c r="C436" s="206" t="s">
        <v>818</v>
      </c>
      <c r="D436" s="206" t="s">
        <v>147</v>
      </c>
      <c r="E436" s="207" t="s">
        <v>819</v>
      </c>
      <c r="F436" s="208" t="s">
        <v>820</v>
      </c>
      <c r="G436" s="209" t="s">
        <v>189</v>
      </c>
      <c r="H436" s="210">
        <v>1</v>
      </c>
      <c r="I436" s="211"/>
      <c r="J436" s="212">
        <f>ROUND(I436*H436,2)</f>
        <v>0</v>
      </c>
      <c r="K436" s="208" t="s">
        <v>151</v>
      </c>
      <c r="L436" s="46"/>
      <c r="M436" s="213" t="s">
        <v>32</v>
      </c>
      <c r="N436" s="214" t="s">
        <v>48</v>
      </c>
      <c r="O436" s="86"/>
      <c r="P436" s="215">
        <f>O436*H436</f>
        <v>0</v>
      </c>
      <c r="Q436" s="215">
        <v>0</v>
      </c>
      <c r="R436" s="215">
        <f>Q436*H436</f>
        <v>0</v>
      </c>
      <c r="S436" s="215">
        <v>0</v>
      </c>
      <c r="T436" s="216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7" t="s">
        <v>234</v>
      </c>
      <c r="AT436" s="217" t="s">
        <v>147</v>
      </c>
      <c r="AU436" s="217" t="s">
        <v>87</v>
      </c>
      <c r="AY436" s="18" t="s">
        <v>144</v>
      </c>
      <c r="BE436" s="218">
        <f>IF(N436="základní",J436,0)</f>
        <v>0</v>
      </c>
      <c r="BF436" s="218">
        <f>IF(N436="snížená",J436,0)</f>
        <v>0</v>
      </c>
      <c r="BG436" s="218">
        <f>IF(N436="zákl. přenesená",J436,0)</f>
        <v>0</v>
      </c>
      <c r="BH436" s="218">
        <f>IF(N436="sníž. přenesená",J436,0)</f>
        <v>0</v>
      </c>
      <c r="BI436" s="218">
        <f>IF(N436="nulová",J436,0)</f>
        <v>0</v>
      </c>
      <c r="BJ436" s="18" t="s">
        <v>85</v>
      </c>
      <c r="BK436" s="218">
        <f>ROUND(I436*H436,2)</f>
        <v>0</v>
      </c>
      <c r="BL436" s="18" t="s">
        <v>234</v>
      </c>
      <c r="BM436" s="217" t="s">
        <v>821</v>
      </c>
    </row>
    <row r="437" s="2" customFormat="1">
      <c r="A437" s="40"/>
      <c r="B437" s="41"/>
      <c r="C437" s="231" t="s">
        <v>822</v>
      </c>
      <c r="D437" s="231" t="s">
        <v>193</v>
      </c>
      <c r="E437" s="232" t="s">
        <v>823</v>
      </c>
      <c r="F437" s="233" t="s">
        <v>824</v>
      </c>
      <c r="G437" s="234" t="s">
        <v>189</v>
      </c>
      <c r="H437" s="235">
        <v>1</v>
      </c>
      <c r="I437" s="236"/>
      <c r="J437" s="237">
        <f>ROUND(I437*H437,2)</f>
        <v>0</v>
      </c>
      <c r="K437" s="233" t="s">
        <v>32</v>
      </c>
      <c r="L437" s="238"/>
      <c r="M437" s="239" t="s">
        <v>32</v>
      </c>
      <c r="N437" s="240" t="s">
        <v>48</v>
      </c>
      <c r="O437" s="86"/>
      <c r="P437" s="215">
        <f>O437*H437</f>
        <v>0</v>
      </c>
      <c r="Q437" s="215">
        <v>0.001</v>
      </c>
      <c r="R437" s="215">
        <f>Q437*H437</f>
        <v>0.001</v>
      </c>
      <c r="S437" s="215">
        <v>0</v>
      </c>
      <c r="T437" s="216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17" t="s">
        <v>314</v>
      </c>
      <c r="AT437" s="217" t="s">
        <v>193</v>
      </c>
      <c r="AU437" s="217" t="s">
        <v>87</v>
      </c>
      <c r="AY437" s="18" t="s">
        <v>144</v>
      </c>
      <c r="BE437" s="218">
        <f>IF(N437="základní",J437,0)</f>
        <v>0</v>
      </c>
      <c r="BF437" s="218">
        <f>IF(N437="snížená",J437,0)</f>
        <v>0</v>
      </c>
      <c r="BG437" s="218">
        <f>IF(N437="zákl. přenesená",J437,0)</f>
        <v>0</v>
      </c>
      <c r="BH437" s="218">
        <f>IF(N437="sníž. přenesená",J437,0)</f>
        <v>0</v>
      </c>
      <c r="BI437" s="218">
        <f>IF(N437="nulová",J437,0)</f>
        <v>0</v>
      </c>
      <c r="BJ437" s="18" t="s">
        <v>85</v>
      </c>
      <c r="BK437" s="218">
        <f>ROUND(I437*H437,2)</f>
        <v>0</v>
      </c>
      <c r="BL437" s="18" t="s">
        <v>234</v>
      </c>
      <c r="BM437" s="217" t="s">
        <v>825</v>
      </c>
    </row>
    <row r="438" s="2" customFormat="1">
      <c r="A438" s="40"/>
      <c r="B438" s="41"/>
      <c r="C438" s="42"/>
      <c r="D438" s="221" t="s">
        <v>295</v>
      </c>
      <c r="E438" s="42"/>
      <c r="F438" s="252" t="s">
        <v>826</v>
      </c>
      <c r="G438" s="42"/>
      <c r="H438" s="42"/>
      <c r="I438" s="253"/>
      <c r="J438" s="42"/>
      <c r="K438" s="42"/>
      <c r="L438" s="46"/>
      <c r="M438" s="254"/>
      <c r="N438" s="255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8" t="s">
        <v>295</v>
      </c>
      <c r="AU438" s="18" t="s">
        <v>87</v>
      </c>
    </row>
    <row r="439" s="2" customFormat="1">
      <c r="A439" s="40"/>
      <c r="B439" s="41"/>
      <c r="C439" s="206" t="s">
        <v>827</v>
      </c>
      <c r="D439" s="206" t="s">
        <v>147</v>
      </c>
      <c r="E439" s="207" t="s">
        <v>828</v>
      </c>
      <c r="F439" s="208" t="s">
        <v>829</v>
      </c>
      <c r="G439" s="209" t="s">
        <v>189</v>
      </c>
      <c r="H439" s="210">
        <v>1</v>
      </c>
      <c r="I439" s="211"/>
      <c r="J439" s="212">
        <f>ROUND(I439*H439,2)</f>
        <v>0</v>
      </c>
      <c r="K439" s="208" t="s">
        <v>151</v>
      </c>
      <c r="L439" s="46"/>
      <c r="M439" s="213" t="s">
        <v>32</v>
      </c>
      <c r="N439" s="214" t="s">
        <v>48</v>
      </c>
      <c r="O439" s="86"/>
      <c r="P439" s="215">
        <f>O439*H439</f>
        <v>0</v>
      </c>
      <c r="Q439" s="215">
        <v>0</v>
      </c>
      <c r="R439" s="215">
        <f>Q439*H439</f>
        <v>0</v>
      </c>
      <c r="S439" s="215">
        <v>0</v>
      </c>
      <c r="T439" s="216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17" t="s">
        <v>234</v>
      </c>
      <c r="AT439" s="217" t="s">
        <v>147</v>
      </c>
      <c r="AU439" s="217" t="s">
        <v>87</v>
      </c>
      <c r="AY439" s="18" t="s">
        <v>144</v>
      </c>
      <c r="BE439" s="218">
        <f>IF(N439="základní",J439,0)</f>
        <v>0</v>
      </c>
      <c r="BF439" s="218">
        <f>IF(N439="snížená",J439,0)</f>
        <v>0</v>
      </c>
      <c r="BG439" s="218">
        <f>IF(N439="zákl. přenesená",J439,0)</f>
        <v>0</v>
      </c>
      <c r="BH439" s="218">
        <f>IF(N439="sníž. přenesená",J439,0)</f>
        <v>0</v>
      </c>
      <c r="BI439" s="218">
        <f>IF(N439="nulová",J439,0)</f>
        <v>0</v>
      </c>
      <c r="BJ439" s="18" t="s">
        <v>85</v>
      </c>
      <c r="BK439" s="218">
        <f>ROUND(I439*H439,2)</f>
        <v>0</v>
      </c>
      <c r="BL439" s="18" t="s">
        <v>234</v>
      </c>
      <c r="BM439" s="217" t="s">
        <v>830</v>
      </c>
    </row>
    <row r="440" s="13" customFormat="1">
      <c r="A440" s="13"/>
      <c r="B440" s="219"/>
      <c r="C440" s="220"/>
      <c r="D440" s="221" t="s">
        <v>154</v>
      </c>
      <c r="E440" s="222" t="s">
        <v>32</v>
      </c>
      <c r="F440" s="223" t="s">
        <v>831</v>
      </c>
      <c r="G440" s="220"/>
      <c r="H440" s="224">
        <v>1</v>
      </c>
      <c r="I440" s="225"/>
      <c r="J440" s="220"/>
      <c r="K440" s="220"/>
      <c r="L440" s="226"/>
      <c r="M440" s="227"/>
      <c r="N440" s="228"/>
      <c r="O440" s="228"/>
      <c r="P440" s="228"/>
      <c r="Q440" s="228"/>
      <c r="R440" s="228"/>
      <c r="S440" s="228"/>
      <c r="T440" s="229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0" t="s">
        <v>154</v>
      </c>
      <c r="AU440" s="230" t="s">
        <v>87</v>
      </c>
      <c r="AV440" s="13" t="s">
        <v>87</v>
      </c>
      <c r="AW440" s="13" t="s">
        <v>39</v>
      </c>
      <c r="AX440" s="13" t="s">
        <v>85</v>
      </c>
      <c r="AY440" s="230" t="s">
        <v>144</v>
      </c>
    </row>
    <row r="441" s="2" customFormat="1">
      <c r="A441" s="40"/>
      <c r="B441" s="41"/>
      <c r="C441" s="231" t="s">
        <v>832</v>
      </c>
      <c r="D441" s="231" t="s">
        <v>193</v>
      </c>
      <c r="E441" s="232" t="s">
        <v>833</v>
      </c>
      <c r="F441" s="233" t="s">
        <v>834</v>
      </c>
      <c r="G441" s="234" t="s">
        <v>189</v>
      </c>
      <c r="H441" s="235">
        <v>1</v>
      </c>
      <c r="I441" s="236"/>
      <c r="J441" s="237">
        <f>ROUND(I441*H441,2)</f>
        <v>0</v>
      </c>
      <c r="K441" s="233" t="s">
        <v>32</v>
      </c>
      <c r="L441" s="238"/>
      <c r="M441" s="239" t="s">
        <v>32</v>
      </c>
      <c r="N441" s="240" t="s">
        <v>48</v>
      </c>
      <c r="O441" s="86"/>
      <c r="P441" s="215">
        <f>O441*H441</f>
        <v>0</v>
      </c>
      <c r="Q441" s="215">
        <v>8.0000000000000007E-05</v>
      </c>
      <c r="R441" s="215">
        <f>Q441*H441</f>
        <v>8.0000000000000007E-05</v>
      </c>
      <c r="S441" s="215">
        <v>0</v>
      </c>
      <c r="T441" s="216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17" t="s">
        <v>314</v>
      </c>
      <c r="AT441" s="217" t="s">
        <v>193</v>
      </c>
      <c r="AU441" s="217" t="s">
        <v>87</v>
      </c>
      <c r="AY441" s="18" t="s">
        <v>144</v>
      </c>
      <c r="BE441" s="218">
        <f>IF(N441="základní",J441,0)</f>
        <v>0</v>
      </c>
      <c r="BF441" s="218">
        <f>IF(N441="snížená",J441,0)</f>
        <v>0</v>
      </c>
      <c r="BG441" s="218">
        <f>IF(N441="zákl. přenesená",J441,0)</f>
        <v>0</v>
      </c>
      <c r="BH441" s="218">
        <f>IF(N441="sníž. přenesená",J441,0)</f>
        <v>0</v>
      </c>
      <c r="BI441" s="218">
        <f>IF(N441="nulová",J441,0)</f>
        <v>0</v>
      </c>
      <c r="BJ441" s="18" t="s">
        <v>85</v>
      </c>
      <c r="BK441" s="218">
        <f>ROUND(I441*H441,2)</f>
        <v>0</v>
      </c>
      <c r="BL441" s="18" t="s">
        <v>234</v>
      </c>
      <c r="BM441" s="217" t="s">
        <v>835</v>
      </c>
    </row>
    <row r="442" s="2" customFormat="1">
      <c r="A442" s="40"/>
      <c r="B442" s="41"/>
      <c r="C442" s="42"/>
      <c r="D442" s="221" t="s">
        <v>295</v>
      </c>
      <c r="E442" s="42"/>
      <c r="F442" s="252" t="s">
        <v>836</v>
      </c>
      <c r="G442" s="42"/>
      <c r="H442" s="42"/>
      <c r="I442" s="253"/>
      <c r="J442" s="42"/>
      <c r="K442" s="42"/>
      <c r="L442" s="46"/>
      <c r="M442" s="254"/>
      <c r="N442" s="255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8" t="s">
        <v>295</v>
      </c>
      <c r="AU442" s="18" t="s">
        <v>87</v>
      </c>
    </row>
    <row r="443" s="2" customFormat="1">
      <c r="A443" s="40"/>
      <c r="B443" s="41"/>
      <c r="C443" s="206" t="s">
        <v>837</v>
      </c>
      <c r="D443" s="206" t="s">
        <v>147</v>
      </c>
      <c r="E443" s="207" t="s">
        <v>838</v>
      </c>
      <c r="F443" s="208" t="s">
        <v>839</v>
      </c>
      <c r="G443" s="209" t="s">
        <v>189</v>
      </c>
      <c r="H443" s="210">
        <v>5</v>
      </c>
      <c r="I443" s="211"/>
      <c r="J443" s="212">
        <f>ROUND(I443*H443,2)</f>
        <v>0</v>
      </c>
      <c r="K443" s="208" t="s">
        <v>151</v>
      </c>
      <c r="L443" s="46"/>
      <c r="M443" s="213" t="s">
        <v>32</v>
      </c>
      <c r="N443" s="214" t="s">
        <v>48</v>
      </c>
      <c r="O443" s="86"/>
      <c r="P443" s="215">
        <f>O443*H443</f>
        <v>0</v>
      </c>
      <c r="Q443" s="215">
        <v>0</v>
      </c>
      <c r="R443" s="215">
        <f>Q443*H443</f>
        <v>0</v>
      </c>
      <c r="S443" s="215">
        <v>0</v>
      </c>
      <c r="T443" s="216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17" t="s">
        <v>234</v>
      </c>
      <c r="AT443" s="217" t="s">
        <v>147</v>
      </c>
      <c r="AU443" s="217" t="s">
        <v>87</v>
      </c>
      <c r="AY443" s="18" t="s">
        <v>144</v>
      </c>
      <c r="BE443" s="218">
        <f>IF(N443="základní",J443,0)</f>
        <v>0</v>
      </c>
      <c r="BF443" s="218">
        <f>IF(N443="snížená",J443,0)</f>
        <v>0</v>
      </c>
      <c r="BG443" s="218">
        <f>IF(N443="zákl. přenesená",J443,0)</f>
        <v>0</v>
      </c>
      <c r="BH443" s="218">
        <f>IF(N443="sníž. přenesená",J443,0)</f>
        <v>0</v>
      </c>
      <c r="BI443" s="218">
        <f>IF(N443="nulová",J443,0)</f>
        <v>0</v>
      </c>
      <c r="BJ443" s="18" t="s">
        <v>85</v>
      </c>
      <c r="BK443" s="218">
        <f>ROUND(I443*H443,2)</f>
        <v>0</v>
      </c>
      <c r="BL443" s="18" t="s">
        <v>234</v>
      </c>
      <c r="BM443" s="217" t="s">
        <v>840</v>
      </c>
    </row>
    <row r="444" s="2" customFormat="1" ht="16.5" customHeight="1">
      <c r="A444" s="40"/>
      <c r="B444" s="41"/>
      <c r="C444" s="231" t="s">
        <v>841</v>
      </c>
      <c r="D444" s="231" t="s">
        <v>193</v>
      </c>
      <c r="E444" s="232" t="s">
        <v>842</v>
      </c>
      <c r="F444" s="233" t="s">
        <v>843</v>
      </c>
      <c r="G444" s="234" t="s">
        <v>844</v>
      </c>
      <c r="H444" s="235">
        <v>5</v>
      </c>
      <c r="I444" s="236"/>
      <c r="J444" s="237">
        <f>ROUND(I444*H444,2)</f>
        <v>0</v>
      </c>
      <c r="K444" s="233" t="s">
        <v>32</v>
      </c>
      <c r="L444" s="238"/>
      <c r="M444" s="239" t="s">
        <v>32</v>
      </c>
      <c r="N444" s="240" t="s">
        <v>48</v>
      </c>
      <c r="O444" s="86"/>
      <c r="P444" s="215">
        <f>O444*H444</f>
        <v>0</v>
      </c>
      <c r="Q444" s="215">
        <v>0</v>
      </c>
      <c r="R444" s="215">
        <f>Q444*H444</f>
        <v>0</v>
      </c>
      <c r="S444" s="215">
        <v>0</v>
      </c>
      <c r="T444" s="216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17" t="s">
        <v>314</v>
      </c>
      <c r="AT444" s="217" t="s">
        <v>193</v>
      </c>
      <c r="AU444" s="217" t="s">
        <v>87</v>
      </c>
      <c r="AY444" s="18" t="s">
        <v>144</v>
      </c>
      <c r="BE444" s="218">
        <f>IF(N444="základní",J444,0)</f>
        <v>0</v>
      </c>
      <c r="BF444" s="218">
        <f>IF(N444="snížená",J444,0)</f>
        <v>0</v>
      </c>
      <c r="BG444" s="218">
        <f>IF(N444="zákl. přenesená",J444,0)</f>
        <v>0</v>
      </c>
      <c r="BH444" s="218">
        <f>IF(N444="sníž. přenesená",J444,0)</f>
        <v>0</v>
      </c>
      <c r="BI444" s="218">
        <f>IF(N444="nulová",J444,0)</f>
        <v>0</v>
      </c>
      <c r="BJ444" s="18" t="s">
        <v>85</v>
      </c>
      <c r="BK444" s="218">
        <f>ROUND(I444*H444,2)</f>
        <v>0</v>
      </c>
      <c r="BL444" s="18" t="s">
        <v>234</v>
      </c>
      <c r="BM444" s="217" t="s">
        <v>845</v>
      </c>
    </row>
    <row r="445" s="2" customFormat="1" ht="33" customHeight="1">
      <c r="A445" s="40"/>
      <c r="B445" s="41"/>
      <c r="C445" s="206" t="s">
        <v>846</v>
      </c>
      <c r="D445" s="206" t="s">
        <v>147</v>
      </c>
      <c r="E445" s="207" t="s">
        <v>847</v>
      </c>
      <c r="F445" s="208" t="s">
        <v>848</v>
      </c>
      <c r="G445" s="209" t="s">
        <v>189</v>
      </c>
      <c r="H445" s="210">
        <v>5</v>
      </c>
      <c r="I445" s="211"/>
      <c r="J445" s="212">
        <f>ROUND(I445*H445,2)</f>
        <v>0</v>
      </c>
      <c r="K445" s="208" t="s">
        <v>151</v>
      </c>
      <c r="L445" s="46"/>
      <c r="M445" s="213" t="s">
        <v>32</v>
      </c>
      <c r="N445" s="214" t="s">
        <v>48</v>
      </c>
      <c r="O445" s="86"/>
      <c r="P445" s="215">
        <f>O445*H445</f>
        <v>0</v>
      </c>
      <c r="Q445" s="215">
        <v>0</v>
      </c>
      <c r="R445" s="215">
        <f>Q445*H445</f>
        <v>0</v>
      </c>
      <c r="S445" s="215">
        <v>0</v>
      </c>
      <c r="T445" s="216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7" t="s">
        <v>234</v>
      </c>
      <c r="AT445" s="217" t="s">
        <v>147</v>
      </c>
      <c r="AU445" s="217" t="s">
        <v>87</v>
      </c>
      <c r="AY445" s="18" t="s">
        <v>144</v>
      </c>
      <c r="BE445" s="218">
        <f>IF(N445="základní",J445,0)</f>
        <v>0</v>
      </c>
      <c r="BF445" s="218">
        <f>IF(N445="snížená",J445,0)</f>
        <v>0</v>
      </c>
      <c r="BG445" s="218">
        <f>IF(N445="zákl. přenesená",J445,0)</f>
        <v>0</v>
      </c>
      <c r="BH445" s="218">
        <f>IF(N445="sníž. přenesená",J445,0)</f>
        <v>0</v>
      </c>
      <c r="BI445" s="218">
        <f>IF(N445="nulová",J445,0)</f>
        <v>0</v>
      </c>
      <c r="BJ445" s="18" t="s">
        <v>85</v>
      </c>
      <c r="BK445" s="218">
        <f>ROUND(I445*H445,2)</f>
        <v>0</v>
      </c>
      <c r="BL445" s="18" t="s">
        <v>234</v>
      </c>
      <c r="BM445" s="217" t="s">
        <v>849</v>
      </c>
    </row>
    <row r="446" s="2" customFormat="1" ht="16.5" customHeight="1">
      <c r="A446" s="40"/>
      <c r="B446" s="41"/>
      <c r="C446" s="231" t="s">
        <v>850</v>
      </c>
      <c r="D446" s="231" t="s">
        <v>193</v>
      </c>
      <c r="E446" s="232" t="s">
        <v>851</v>
      </c>
      <c r="F446" s="233" t="s">
        <v>852</v>
      </c>
      <c r="G446" s="234" t="s">
        <v>844</v>
      </c>
      <c r="H446" s="235">
        <v>5</v>
      </c>
      <c r="I446" s="236"/>
      <c r="J446" s="237">
        <f>ROUND(I446*H446,2)</f>
        <v>0</v>
      </c>
      <c r="K446" s="233" t="s">
        <v>32</v>
      </c>
      <c r="L446" s="238"/>
      <c r="M446" s="239" t="s">
        <v>32</v>
      </c>
      <c r="N446" s="240" t="s">
        <v>48</v>
      </c>
      <c r="O446" s="86"/>
      <c r="P446" s="215">
        <f>O446*H446</f>
        <v>0</v>
      </c>
      <c r="Q446" s="215">
        <v>0</v>
      </c>
      <c r="R446" s="215">
        <f>Q446*H446</f>
        <v>0</v>
      </c>
      <c r="S446" s="215">
        <v>0</v>
      </c>
      <c r="T446" s="216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7" t="s">
        <v>314</v>
      </c>
      <c r="AT446" s="217" t="s">
        <v>193</v>
      </c>
      <c r="AU446" s="217" t="s">
        <v>87</v>
      </c>
      <c r="AY446" s="18" t="s">
        <v>144</v>
      </c>
      <c r="BE446" s="218">
        <f>IF(N446="základní",J446,0)</f>
        <v>0</v>
      </c>
      <c r="BF446" s="218">
        <f>IF(N446="snížená",J446,0)</f>
        <v>0</v>
      </c>
      <c r="BG446" s="218">
        <f>IF(N446="zákl. přenesená",J446,0)</f>
        <v>0</v>
      </c>
      <c r="BH446" s="218">
        <f>IF(N446="sníž. přenesená",J446,0)</f>
        <v>0</v>
      </c>
      <c r="BI446" s="218">
        <f>IF(N446="nulová",J446,0)</f>
        <v>0</v>
      </c>
      <c r="BJ446" s="18" t="s">
        <v>85</v>
      </c>
      <c r="BK446" s="218">
        <f>ROUND(I446*H446,2)</f>
        <v>0</v>
      </c>
      <c r="BL446" s="18" t="s">
        <v>234</v>
      </c>
      <c r="BM446" s="217" t="s">
        <v>853</v>
      </c>
    </row>
    <row r="447" s="2" customFormat="1">
      <c r="A447" s="40"/>
      <c r="B447" s="41"/>
      <c r="C447" s="206" t="s">
        <v>854</v>
      </c>
      <c r="D447" s="206" t="s">
        <v>147</v>
      </c>
      <c r="E447" s="207" t="s">
        <v>855</v>
      </c>
      <c r="F447" s="208" t="s">
        <v>856</v>
      </c>
      <c r="G447" s="209" t="s">
        <v>189</v>
      </c>
      <c r="H447" s="210">
        <v>5</v>
      </c>
      <c r="I447" s="211"/>
      <c r="J447" s="212">
        <f>ROUND(I447*H447,2)</f>
        <v>0</v>
      </c>
      <c r="K447" s="208" t="s">
        <v>151</v>
      </c>
      <c r="L447" s="46"/>
      <c r="M447" s="213" t="s">
        <v>32</v>
      </c>
      <c r="N447" s="214" t="s">
        <v>48</v>
      </c>
      <c r="O447" s="86"/>
      <c r="P447" s="215">
        <f>O447*H447</f>
        <v>0</v>
      </c>
      <c r="Q447" s="215">
        <v>0</v>
      </c>
      <c r="R447" s="215">
        <f>Q447*H447</f>
        <v>0</v>
      </c>
      <c r="S447" s="215">
        <v>0</v>
      </c>
      <c r="T447" s="216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17" t="s">
        <v>234</v>
      </c>
      <c r="AT447" s="217" t="s">
        <v>147</v>
      </c>
      <c r="AU447" s="217" t="s">
        <v>87</v>
      </c>
      <c r="AY447" s="18" t="s">
        <v>144</v>
      </c>
      <c r="BE447" s="218">
        <f>IF(N447="základní",J447,0)</f>
        <v>0</v>
      </c>
      <c r="BF447" s="218">
        <f>IF(N447="snížená",J447,0)</f>
        <v>0</v>
      </c>
      <c r="BG447" s="218">
        <f>IF(N447="zákl. přenesená",J447,0)</f>
        <v>0</v>
      </c>
      <c r="BH447" s="218">
        <f>IF(N447="sníž. přenesená",J447,0)</f>
        <v>0</v>
      </c>
      <c r="BI447" s="218">
        <f>IF(N447="nulová",J447,0)</f>
        <v>0</v>
      </c>
      <c r="BJ447" s="18" t="s">
        <v>85</v>
      </c>
      <c r="BK447" s="218">
        <f>ROUND(I447*H447,2)</f>
        <v>0</v>
      </c>
      <c r="BL447" s="18" t="s">
        <v>234</v>
      </c>
      <c r="BM447" s="217" t="s">
        <v>857</v>
      </c>
    </row>
    <row r="448" s="2" customFormat="1" ht="16.5" customHeight="1">
      <c r="A448" s="40"/>
      <c r="B448" s="41"/>
      <c r="C448" s="231" t="s">
        <v>858</v>
      </c>
      <c r="D448" s="231" t="s">
        <v>193</v>
      </c>
      <c r="E448" s="232" t="s">
        <v>859</v>
      </c>
      <c r="F448" s="233" t="s">
        <v>860</v>
      </c>
      <c r="G448" s="234" t="s">
        <v>844</v>
      </c>
      <c r="H448" s="235">
        <v>5</v>
      </c>
      <c r="I448" s="236"/>
      <c r="J448" s="237">
        <f>ROUND(I448*H448,2)</f>
        <v>0</v>
      </c>
      <c r="K448" s="233" t="s">
        <v>32</v>
      </c>
      <c r="L448" s="238"/>
      <c r="M448" s="239" t="s">
        <v>32</v>
      </c>
      <c r="N448" s="240" t="s">
        <v>48</v>
      </c>
      <c r="O448" s="86"/>
      <c r="P448" s="215">
        <f>O448*H448</f>
        <v>0</v>
      </c>
      <c r="Q448" s="215">
        <v>0</v>
      </c>
      <c r="R448" s="215">
        <f>Q448*H448</f>
        <v>0</v>
      </c>
      <c r="S448" s="215">
        <v>0</v>
      </c>
      <c r="T448" s="216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17" t="s">
        <v>314</v>
      </c>
      <c r="AT448" s="217" t="s">
        <v>193</v>
      </c>
      <c r="AU448" s="217" t="s">
        <v>87</v>
      </c>
      <c r="AY448" s="18" t="s">
        <v>144</v>
      </c>
      <c r="BE448" s="218">
        <f>IF(N448="základní",J448,0)</f>
        <v>0</v>
      </c>
      <c r="BF448" s="218">
        <f>IF(N448="snížená",J448,0)</f>
        <v>0</v>
      </c>
      <c r="BG448" s="218">
        <f>IF(N448="zákl. přenesená",J448,0)</f>
        <v>0</v>
      </c>
      <c r="BH448" s="218">
        <f>IF(N448="sníž. přenesená",J448,0)</f>
        <v>0</v>
      </c>
      <c r="BI448" s="218">
        <f>IF(N448="nulová",J448,0)</f>
        <v>0</v>
      </c>
      <c r="BJ448" s="18" t="s">
        <v>85</v>
      </c>
      <c r="BK448" s="218">
        <f>ROUND(I448*H448,2)</f>
        <v>0</v>
      </c>
      <c r="BL448" s="18" t="s">
        <v>234</v>
      </c>
      <c r="BM448" s="217" t="s">
        <v>861</v>
      </c>
    </row>
    <row r="449" s="2" customFormat="1">
      <c r="A449" s="40"/>
      <c r="B449" s="41"/>
      <c r="C449" s="206" t="s">
        <v>862</v>
      </c>
      <c r="D449" s="206" t="s">
        <v>147</v>
      </c>
      <c r="E449" s="207" t="s">
        <v>863</v>
      </c>
      <c r="F449" s="208" t="s">
        <v>864</v>
      </c>
      <c r="G449" s="209" t="s">
        <v>189</v>
      </c>
      <c r="H449" s="210">
        <v>5</v>
      </c>
      <c r="I449" s="211"/>
      <c r="J449" s="212">
        <f>ROUND(I449*H449,2)</f>
        <v>0</v>
      </c>
      <c r="K449" s="208" t="s">
        <v>151</v>
      </c>
      <c r="L449" s="46"/>
      <c r="M449" s="213" t="s">
        <v>32</v>
      </c>
      <c r="N449" s="214" t="s">
        <v>48</v>
      </c>
      <c r="O449" s="86"/>
      <c r="P449" s="215">
        <f>O449*H449</f>
        <v>0</v>
      </c>
      <c r="Q449" s="215">
        <v>0</v>
      </c>
      <c r="R449" s="215">
        <f>Q449*H449</f>
        <v>0</v>
      </c>
      <c r="S449" s="215">
        <v>0</v>
      </c>
      <c r="T449" s="216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7" t="s">
        <v>234</v>
      </c>
      <c r="AT449" s="217" t="s">
        <v>147</v>
      </c>
      <c r="AU449" s="217" t="s">
        <v>87</v>
      </c>
      <c r="AY449" s="18" t="s">
        <v>144</v>
      </c>
      <c r="BE449" s="218">
        <f>IF(N449="základní",J449,0)</f>
        <v>0</v>
      </c>
      <c r="BF449" s="218">
        <f>IF(N449="snížená",J449,0)</f>
        <v>0</v>
      </c>
      <c r="BG449" s="218">
        <f>IF(N449="zákl. přenesená",J449,0)</f>
        <v>0</v>
      </c>
      <c r="BH449" s="218">
        <f>IF(N449="sníž. přenesená",J449,0)</f>
        <v>0</v>
      </c>
      <c r="BI449" s="218">
        <f>IF(N449="nulová",J449,0)</f>
        <v>0</v>
      </c>
      <c r="BJ449" s="18" t="s">
        <v>85</v>
      </c>
      <c r="BK449" s="218">
        <f>ROUND(I449*H449,2)</f>
        <v>0</v>
      </c>
      <c r="BL449" s="18" t="s">
        <v>234</v>
      </c>
      <c r="BM449" s="217" t="s">
        <v>865</v>
      </c>
    </row>
    <row r="450" s="2" customFormat="1" ht="16.5" customHeight="1">
      <c r="A450" s="40"/>
      <c r="B450" s="41"/>
      <c r="C450" s="231" t="s">
        <v>866</v>
      </c>
      <c r="D450" s="231" t="s">
        <v>193</v>
      </c>
      <c r="E450" s="232" t="s">
        <v>867</v>
      </c>
      <c r="F450" s="233" t="s">
        <v>868</v>
      </c>
      <c r="G450" s="234" t="s">
        <v>844</v>
      </c>
      <c r="H450" s="235">
        <v>5</v>
      </c>
      <c r="I450" s="236"/>
      <c r="J450" s="237">
        <f>ROUND(I450*H450,2)</f>
        <v>0</v>
      </c>
      <c r="K450" s="233" t="s">
        <v>32</v>
      </c>
      <c r="L450" s="238"/>
      <c r="M450" s="239" t="s">
        <v>32</v>
      </c>
      <c r="N450" s="240" t="s">
        <v>48</v>
      </c>
      <c r="O450" s="86"/>
      <c r="P450" s="215">
        <f>O450*H450</f>
        <v>0</v>
      </c>
      <c r="Q450" s="215">
        <v>0</v>
      </c>
      <c r="R450" s="215">
        <f>Q450*H450</f>
        <v>0</v>
      </c>
      <c r="S450" s="215">
        <v>0</v>
      </c>
      <c r="T450" s="216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7" t="s">
        <v>314</v>
      </c>
      <c r="AT450" s="217" t="s">
        <v>193</v>
      </c>
      <c r="AU450" s="217" t="s">
        <v>87</v>
      </c>
      <c r="AY450" s="18" t="s">
        <v>144</v>
      </c>
      <c r="BE450" s="218">
        <f>IF(N450="základní",J450,0)</f>
        <v>0</v>
      </c>
      <c r="BF450" s="218">
        <f>IF(N450="snížená",J450,0)</f>
        <v>0</v>
      </c>
      <c r="BG450" s="218">
        <f>IF(N450="zákl. přenesená",J450,0)</f>
        <v>0</v>
      </c>
      <c r="BH450" s="218">
        <f>IF(N450="sníž. přenesená",J450,0)</f>
        <v>0</v>
      </c>
      <c r="BI450" s="218">
        <f>IF(N450="nulová",J450,0)</f>
        <v>0</v>
      </c>
      <c r="BJ450" s="18" t="s">
        <v>85</v>
      </c>
      <c r="BK450" s="218">
        <f>ROUND(I450*H450,2)</f>
        <v>0</v>
      </c>
      <c r="BL450" s="18" t="s">
        <v>234</v>
      </c>
      <c r="BM450" s="217" t="s">
        <v>869</v>
      </c>
    </row>
    <row r="451" s="12" customFormat="1" ht="22.8" customHeight="1">
      <c r="A451" s="12"/>
      <c r="B451" s="190"/>
      <c r="C451" s="191"/>
      <c r="D451" s="192" t="s">
        <v>76</v>
      </c>
      <c r="E451" s="204" t="s">
        <v>870</v>
      </c>
      <c r="F451" s="204" t="s">
        <v>871</v>
      </c>
      <c r="G451" s="191"/>
      <c r="H451" s="191"/>
      <c r="I451" s="194"/>
      <c r="J451" s="205">
        <f>BK451</f>
        <v>0</v>
      </c>
      <c r="K451" s="191"/>
      <c r="L451" s="196"/>
      <c r="M451" s="197"/>
      <c r="N451" s="198"/>
      <c r="O451" s="198"/>
      <c r="P451" s="199">
        <f>SUM(P452:P459)</f>
        <v>0</v>
      </c>
      <c r="Q451" s="198"/>
      <c r="R451" s="199">
        <f>SUM(R452:R459)</f>
        <v>0.0047300000000000007</v>
      </c>
      <c r="S451" s="198"/>
      <c r="T451" s="200">
        <f>SUM(T452:T459)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01" t="s">
        <v>87</v>
      </c>
      <c r="AT451" s="202" t="s">
        <v>76</v>
      </c>
      <c r="AU451" s="202" t="s">
        <v>85</v>
      </c>
      <c r="AY451" s="201" t="s">
        <v>144</v>
      </c>
      <c r="BK451" s="203">
        <f>SUM(BK452:BK459)</f>
        <v>0</v>
      </c>
    </row>
    <row r="452" s="2" customFormat="1">
      <c r="A452" s="40"/>
      <c r="B452" s="41"/>
      <c r="C452" s="206" t="s">
        <v>872</v>
      </c>
      <c r="D452" s="206" t="s">
        <v>147</v>
      </c>
      <c r="E452" s="207" t="s">
        <v>873</v>
      </c>
      <c r="F452" s="208" t="s">
        <v>874</v>
      </c>
      <c r="G452" s="209" t="s">
        <v>189</v>
      </c>
      <c r="H452" s="210">
        <v>1</v>
      </c>
      <c r="I452" s="211"/>
      <c r="J452" s="212">
        <f>ROUND(I452*H452,2)</f>
        <v>0</v>
      </c>
      <c r="K452" s="208" t="s">
        <v>151</v>
      </c>
      <c r="L452" s="46"/>
      <c r="M452" s="213" t="s">
        <v>32</v>
      </c>
      <c r="N452" s="214" t="s">
        <v>48</v>
      </c>
      <c r="O452" s="86"/>
      <c r="P452" s="215">
        <f>O452*H452</f>
        <v>0</v>
      </c>
      <c r="Q452" s="215">
        <v>0</v>
      </c>
      <c r="R452" s="215">
        <f>Q452*H452</f>
        <v>0</v>
      </c>
      <c r="S452" s="215">
        <v>0</v>
      </c>
      <c r="T452" s="216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17" t="s">
        <v>234</v>
      </c>
      <c r="AT452" s="217" t="s">
        <v>147</v>
      </c>
      <c r="AU452" s="217" t="s">
        <v>87</v>
      </c>
      <c r="AY452" s="18" t="s">
        <v>144</v>
      </c>
      <c r="BE452" s="218">
        <f>IF(N452="základní",J452,0)</f>
        <v>0</v>
      </c>
      <c r="BF452" s="218">
        <f>IF(N452="snížená",J452,0)</f>
        <v>0</v>
      </c>
      <c r="BG452" s="218">
        <f>IF(N452="zákl. přenesená",J452,0)</f>
        <v>0</v>
      </c>
      <c r="BH452" s="218">
        <f>IF(N452="sníž. přenesená",J452,0)</f>
        <v>0</v>
      </c>
      <c r="BI452" s="218">
        <f>IF(N452="nulová",J452,0)</f>
        <v>0</v>
      </c>
      <c r="BJ452" s="18" t="s">
        <v>85</v>
      </c>
      <c r="BK452" s="218">
        <f>ROUND(I452*H452,2)</f>
        <v>0</v>
      </c>
      <c r="BL452" s="18" t="s">
        <v>234</v>
      </c>
      <c r="BM452" s="217" t="s">
        <v>875</v>
      </c>
    </row>
    <row r="453" s="13" customFormat="1">
      <c r="A453" s="13"/>
      <c r="B453" s="219"/>
      <c r="C453" s="220"/>
      <c r="D453" s="221" t="s">
        <v>154</v>
      </c>
      <c r="E453" s="222" t="s">
        <v>32</v>
      </c>
      <c r="F453" s="223" t="s">
        <v>797</v>
      </c>
      <c r="G453" s="220"/>
      <c r="H453" s="224">
        <v>1</v>
      </c>
      <c r="I453" s="225"/>
      <c r="J453" s="220"/>
      <c r="K453" s="220"/>
      <c r="L453" s="226"/>
      <c r="M453" s="227"/>
      <c r="N453" s="228"/>
      <c r="O453" s="228"/>
      <c r="P453" s="228"/>
      <c r="Q453" s="228"/>
      <c r="R453" s="228"/>
      <c r="S453" s="228"/>
      <c r="T453" s="229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0" t="s">
        <v>154</v>
      </c>
      <c r="AU453" s="230" t="s">
        <v>87</v>
      </c>
      <c r="AV453" s="13" t="s">
        <v>87</v>
      </c>
      <c r="AW453" s="13" t="s">
        <v>39</v>
      </c>
      <c r="AX453" s="13" t="s">
        <v>85</v>
      </c>
      <c r="AY453" s="230" t="s">
        <v>144</v>
      </c>
    </row>
    <row r="454" s="2" customFormat="1">
      <c r="A454" s="40"/>
      <c r="B454" s="41"/>
      <c r="C454" s="231" t="s">
        <v>876</v>
      </c>
      <c r="D454" s="231" t="s">
        <v>193</v>
      </c>
      <c r="E454" s="232" t="s">
        <v>877</v>
      </c>
      <c r="F454" s="233" t="s">
        <v>878</v>
      </c>
      <c r="G454" s="234" t="s">
        <v>189</v>
      </c>
      <c r="H454" s="235">
        <v>1</v>
      </c>
      <c r="I454" s="236"/>
      <c r="J454" s="237">
        <f>ROUND(I454*H454,2)</f>
        <v>0</v>
      </c>
      <c r="K454" s="233" t="s">
        <v>151</v>
      </c>
      <c r="L454" s="238"/>
      <c r="M454" s="239" t="s">
        <v>32</v>
      </c>
      <c r="N454" s="240" t="s">
        <v>48</v>
      </c>
      <c r="O454" s="86"/>
      <c r="P454" s="215">
        <f>O454*H454</f>
        <v>0</v>
      </c>
      <c r="Q454" s="215">
        <v>0.00046999999999999999</v>
      </c>
      <c r="R454" s="215">
        <f>Q454*H454</f>
        <v>0.00046999999999999999</v>
      </c>
      <c r="S454" s="215">
        <v>0</v>
      </c>
      <c r="T454" s="216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7" t="s">
        <v>314</v>
      </c>
      <c r="AT454" s="217" t="s">
        <v>193</v>
      </c>
      <c r="AU454" s="217" t="s">
        <v>87</v>
      </c>
      <c r="AY454" s="18" t="s">
        <v>144</v>
      </c>
      <c r="BE454" s="218">
        <f>IF(N454="základní",J454,0)</f>
        <v>0</v>
      </c>
      <c r="BF454" s="218">
        <f>IF(N454="snížená",J454,0)</f>
        <v>0</v>
      </c>
      <c r="BG454" s="218">
        <f>IF(N454="zákl. přenesená",J454,0)</f>
        <v>0</v>
      </c>
      <c r="BH454" s="218">
        <f>IF(N454="sníž. přenesená",J454,0)</f>
        <v>0</v>
      </c>
      <c r="BI454" s="218">
        <f>IF(N454="nulová",J454,0)</f>
        <v>0</v>
      </c>
      <c r="BJ454" s="18" t="s">
        <v>85</v>
      </c>
      <c r="BK454" s="218">
        <f>ROUND(I454*H454,2)</f>
        <v>0</v>
      </c>
      <c r="BL454" s="18" t="s">
        <v>234</v>
      </c>
      <c r="BM454" s="217" t="s">
        <v>879</v>
      </c>
    </row>
    <row r="455" s="2" customFormat="1">
      <c r="A455" s="40"/>
      <c r="B455" s="41"/>
      <c r="C455" s="206" t="s">
        <v>880</v>
      </c>
      <c r="D455" s="206" t="s">
        <v>147</v>
      </c>
      <c r="E455" s="207" t="s">
        <v>881</v>
      </c>
      <c r="F455" s="208" t="s">
        <v>882</v>
      </c>
      <c r="G455" s="209" t="s">
        <v>189</v>
      </c>
      <c r="H455" s="210">
        <v>1</v>
      </c>
      <c r="I455" s="211"/>
      <c r="J455" s="212">
        <f>ROUND(I455*H455,2)</f>
        <v>0</v>
      </c>
      <c r="K455" s="208" t="s">
        <v>151</v>
      </c>
      <c r="L455" s="46"/>
      <c r="M455" s="213" t="s">
        <v>32</v>
      </c>
      <c r="N455" s="214" t="s">
        <v>48</v>
      </c>
      <c r="O455" s="86"/>
      <c r="P455" s="215">
        <f>O455*H455</f>
        <v>0</v>
      </c>
      <c r="Q455" s="215">
        <v>0</v>
      </c>
      <c r="R455" s="215">
        <f>Q455*H455</f>
        <v>0</v>
      </c>
      <c r="S455" s="215">
        <v>0</v>
      </c>
      <c r="T455" s="216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17" t="s">
        <v>234</v>
      </c>
      <c r="AT455" s="217" t="s">
        <v>147</v>
      </c>
      <c r="AU455" s="217" t="s">
        <v>87</v>
      </c>
      <c r="AY455" s="18" t="s">
        <v>144</v>
      </c>
      <c r="BE455" s="218">
        <f>IF(N455="základní",J455,0)</f>
        <v>0</v>
      </c>
      <c r="BF455" s="218">
        <f>IF(N455="snížená",J455,0)</f>
        <v>0</v>
      </c>
      <c r="BG455" s="218">
        <f>IF(N455="zákl. přenesená",J455,0)</f>
        <v>0</v>
      </c>
      <c r="BH455" s="218">
        <f>IF(N455="sníž. přenesená",J455,0)</f>
        <v>0</v>
      </c>
      <c r="BI455" s="218">
        <f>IF(N455="nulová",J455,0)</f>
        <v>0</v>
      </c>
      <c r="BJ455" s="18" t="s">
        <v>85</v>
      </c>
      <c r="BK455" s="218">
        <f>ROUND(I455*H455,2)</f>
        <v>0</v>
      </c>
      <c r="BL455" s="18" t="s">
        <v>234</v>
      </c>
      <c r="BM455" s="217" t="s">
        <v>883</v>
      </c>
    </row>
    <row r="456" s="2" customFormat="1" ht="16.5" customHeight="1">
      <c r="A456" s="40"/>
      <c r="B456" s="41"/>
      <c r="C456" s="231" t="s">
        <v>884</v>
      </c>
      <c r="D456" s="231" t="s">
        <v>193</v>
      </c>
      <c r="E456" s="232" t="s">
        <v>885</v>
      </c>
      <c r="F456" s="233" t="s">
        <v>886</v>
      </c>
      <c r="G456" s="234" t="s">
        <v>844</v>
      </c>
      <c r="H456" s="235">
        <v>1</v>
      </c>
      <c r="I456" s="236"/>
      <c r="J456" s="237">
        <f>ROUND(I456*H456,2)</f>
        <v>0</v>
      </c>
      <c r="K456" s="233" t="s">
        <v>32</v>
      </c>
      <c r="L456" s="238"/>
      <c r="M456" s="239" t="s">
        <v>32</v>
      </c>
      <c r="N456" s="240" t="s">
        <v>48</v>
      </c>
      <c r="O456" s="86"/>
      <c r="P456" s="215">
        <f>O456*H456</f>
        <v>0</v>
      </c>
      <c r="Q456" s="215">
        <v>0</v>
      </c>
      <c r="R456" s="215">
        <f>Q456*H456</f>
        <v>0</v>
      </c>
      <c r="S456" s="215">
        <v>0</v>
      </c>
      <c r="T456" s="216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7" t="s">
        <v>314</v>
      </c>
      <c r="AT456" s="217" t="s">
        <v>193</v>
      </c>
      <c r="AU456" s="217" t="s">
        <v>87</v>
      </c>
      <c r="AY456" s="18" t="s">
        <v>144</v>
      </c>
      <c r="BE456" s="218">
        <f>IF(N456="základní",J456,0)</f>
        <v>0</v>
      </c>
      <c r="BF456" s="218">
        <f>IF(N456="snížená",J456,0)</f>
        <v>0</v>
      </c>
      <c r="BG456" s="218">
        <f>IF(N456="zákl. přenesená",J456,0)</f>
        <v>0</v>
      </c>
      <c r="BH456" s="218">
        <f>IF(N456="sníž. přenesená",J456,0)</f>
        <v>0</v>
      </c>
      <c r="BI456" s="218">
        <f>IF(N456="nulová",J456,0)</f>
        <v>0</v>
      </c>
      <c r="BJ456" s="18" t="s">
        <v>85</v>
      </c>
      <c r="BK456" s="218">
        <f>ROUND(I456*H456,2)</f>
        <v>0</v>
      </c>
      <c r="BL456" s="18" t="s">
        <v>234</v>
      </c>
      <c r="BM456" s="217" t="s">
        <v>887</v>
      </c>
    </row>
    <row r="457" s="2" customFormat="1">
      <c r="A457" s="40"/>
      <c r="B457" s="41"/>
      <c r="C457" s="206" t="s">
        <v>888</v>
      </c>
      <c r="D457" s="206" t="s">
        <v>147</v>
      </c>
      <c r="E457" s="207" t="s">
        <v>889</v>
      </c>
      <c r="F457" s="208" t="s">
        <v>890</v>
      </c>
      <c r="G457" s="209" t="s">
        <v>189</v>
      </c>
      <c r="H457" s="210">
        <v>1</v>
      </c>
      <c r="I457" s="211"/>
      <c r="J457" s="212">
        <f>ROUND(I457*H457,2)</f>
        <v>0</v>
      </c>
      <c r="K457" s="208" t="s">
        <v>151</v>
      </c>
      <c r="L457" s="46"/>
      <c r="M457" s="213" t="s">
        <v>32</v>
      </c>
      <c r="N457" s="214" t="s">
        <v>48</v>
      </c>
      <c r="O457" s="86"/>
      <c r="P457" s="215">
        <f>O457*H457</f>
        <v>0</v>
      </c>
      <c r="Q457" s="215">
        <v>0</v>
      </c>
      <c r="R457" s="215">
        <f>Q457*H457</f>
        <v>0</v>
      </c>
      <c r="S457" s="215">
        <v>0</v>
      </c>
      <c r="T457" s="216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17" t="s">
        <v>234</v>
      </c>
      <c r="AT457" s="217" t="s">
        <v>147</v>
      </c>
      <c r="AU457" s="217" t="s">
        <v>87</v>
      </c>
      <c r="AY457" s="18" t="s">
        <v>144</v>
      </c>
      <c r="BE457" s="218">
        <f>IF(N457="základní",J457,0)</f>
        <v>0</v>
      </c>
      <c r="BF457" s="218">
        <f>IF(N457="snížená",J457,0)</f>
        <v>0</v>
      </c>
      <c r="BG457" s="218">
        <f>IF(N457="zákl. přenesená",J457,0)</f>
        <v>0</v>
      </c>
      <c r="BH457" s="218">
        <f>IF(N457="sníž. přenesená",J457,0)</f>
        <v>0</v>
      </c>
      <c r="BI457" s="218">
        <f>IF(N457="nulová",J457,0)</f>
        <v>0</v>
      </c>
      <c r="BJ457" s="18" t="s">
        <v>85</v>
      </c>
      <c r="BK457" s="218">
        <f>ROUND(I457*H457,2)</f>
        <v>0</v>
      </c>
      <c r="BL457" s="18" t="s">
        <v>234</v>
      </c>
      <c r="BM457" s="217" t="s">
        <v>891</v>
      </c>
    </row>
    <row r="458" s="2" customFormat="1" ht="16.5" customHeight="1">
      <c r="A458" s="40"/>
      <c r="B458" s="41"/>
      <c r="C458" s="231" t="s">
        <v>892</v>
      </c>
      <c r="D458" s="231" t="s">
        <v>193</v>
      </c>
      <c r="E458" s="232" t="s">
        <v>893</v>
      </c>
      <c r="F458" s="233" t="s">
        <v>894</v>
      </c>
      <c r="G458" s="234" t="s">
        <v>189</v>
      </c>
      <c r="H458" s="235">
        <v>1</v>
      </c>
      <c r="I458" s="236"/>
      <c r="J458" s="237">
        <f>ROUND(I458*H458,2)</f>
        <v>0</v>
      </c>
      <c r="K458" s="233" t="s">
        <v>151</v>
      </c>
      <c r="L458" s="238"/>
      <c r="M458" s="239" t="s">
        <v>32</v>
      </c>
      <c r="N458" s="240" t="s">
        <v>48</v>
      </c>
      <c r="O458" s="86"/>
      <c r="P458" s="215">
        <f>O458*H458</f>
        <v>0</v>
      </c>
      <c r="Q458" s="215">
        <v>0.0038</v>
      </c>
      <c r="R458" s="215">
        <f>Q458*H458</f>
        <v>0.0038</v>
      </c>
      <c r="S458" s="215">
        <v>0</v>
      </c>
      <c r="T458" s="216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17" t="s">
        <v>314</v>
      </c>
      <c r="AT458" s="217" t="s">
        <v>193</v>
      </c>
      <c r="AU458" s="217" t="s">
        <v>87</v>
      </c>
      <c r="AY458" s="18" t="s">
        <v>144</v>
      </c>
      <c r="BE458" s="218">
        <f>IF(N458="základní",J458,0)</f>
        <v>0</v>
      </c>
      <c r="BF458" s="218">
        <f>IF(N458="snížená",J458,0)</f>
        <v>0</v>
      </c>
      <c r="BG458" s="218">
        <f>IF(N458="zákl. přenesená",J458,0)</f>
        <v>0</v>
      </c>
      <c r="BH458" s="218">
        <f>IF(N458="sníž. přenesená",J458,0)</f>
        <v>0</v>
      </c>
      <c r="BI458" s="218">
        <f>IF(N458="nulová",J458,0)</f>
        <v>0</v>
      </c>
      <c r="BJ458" s="18" t="s">
        <v>85</v>
      </c>
      <c r="BK458" s="218">
        <f>ROUND(I458*H458,2)</f>
        <v>0</v>
      </c>
      <c r="BL458" s="18" t="s">
        <v>234</v>
      </c>
      <c r="BM458" s="217" t="s">
        <v>895</v>
      </c>
    </row>
    <row r="459" s="2" customFormat="1">
      <c r="A459" s="40"/>
      <c r="B459" s="41"/>
      <c r="C459" s="206" t="s">
        <v>896</v>
      </c>
      <c r="D459" s="206" t="s">
        <v>147</v>
      </c>
      <c r="E459" s="207" t="s">
        <v>897</v>
      </c>
      <c r="F459" s="208" t="s">
        <v>898</v>
      </c>
      <c r="G459" s="209" t="s">
        <v>189</v>
      </c>
      <c r="H459" s="210">
        <v>1</v>
      </c>
      <c r="I459" s="211"/>
      <c r="J459" s="212">
        <f>ROUND(I459*H459,2)</f>
        <v>0</v>
      </c>
      <c r="K459" s="208" t="s">
        <v>151</v>
      </c>
      <c r="L459" s="46"/>
      <c r="M459" s="213" t="s">
        <v>32</v>
      </c>
      <c r="N459" s="214" t="s">
        <v>48</v>
      </c>
      <c r="O459" s="86"/>
      <c r="P459" s="215">
        <f>O459*H459</f>
        <v>0</v>
      </c>
      <c r="Q459" s="215">
        <v>0.00046000000000000001</v>
      </c>
      <c r="R459" s="215">
        <f>Q459*H459</f>
        <v>0.00046000000000000001</v>
      </c>
      <c r="S459" s="215">
        <v>0</v>
      </c>
      <c r="T459" s="216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17" t="s">
        <v>234</v>
      </c>
      <c r="AT459" s="217" t="s">
        <v>147</v>
      </c>
      <c r="AU459" s="217" t="s">
        <v>87</v>
      </c>
      <c r="AY459" s="18" t="s">
        <v>144</v>
      </c>
      <c r="BE459" s="218">
        <f>IF(N459="základní",J459,0)</f>
        <v>0</v>
      </c>
      <c r="BF459" s="218">
        <f>IF(N459="snížená",J459,0)</f>
        <v>0</v>
      </c>
      <c r="BG459" s="218">
        <f>IF(N459="zákl. přenesená",J459,0)</f>
        <v>0</v>
      </c>
      <c r="BH459" s="218">
        <f>IF(N459="sníž. přenesená",J459,0)</f>
        <v>0</v>
      </c>
      <c r="BI459" s="218">
        <f>IF(N459="nulová",J459,0)</f>
        <v>0</v>
      </c>
      <c r="BJ459" s="18" t="s">
        <v>85</v>
      </c>
      <c r="BK459" s="218">
        <f>ROUND(I459*H459,2)</f>
        <v>0</v>
      </c>
      <c r="BL459" s="18" t="s">
        <v>234</v>
      </c>
      <c r="BM459" s="217" t="s">
        <v>899</v>
      </c>
    </row>
    <row r="460" s="12" customFormat="1" ht="22.8" customHeight="1">
      <c r="A460" s="12"/>
      <c r="B460" s="190"/>
      <c r="C460" s="191"/>
      <c r="D460" s="192" t="s">
        <v>76</v>
      </c>
      <c r="E460" s="204" t="s">
        <v>900</v>
      </c>
      <c r="F460" s="204" t="s">
        <v>901</v>
      </c>
      <c r="G460" s="191"/>
      <c r="H460" s="191"/>
      <c r="I460" s="194"/>
      <c r="J460" s="205">
        <f>BK460</f>
        <v>0</v>
      </c>
      <c r="K460" s="191"/>
      <c r="L460" s="196"/>
      <c r="M460" s="197"/>
      <c r="N460" s="198"/>
      <c r="O460" s="198"/>
      <c r="P460" s="199">
        <f>SUM(P461:P462)</f>
        <v>0</v>
      </c>
      <c r="Q460" s="198"/>
      <c r="R460" s="199">
        <f>SUM(R461:R462)</f>
        <v>0.124404</v>
      </c>
      <c r="S460" s="198"/>
      <c r="T460" s="200">
        <f>SUM(T461:T462)</f>
        <v>0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201" t="s">
        <v>87</v>
      </c>
      <c r="AT460" s="202" t="s">
        <v>76</v>
      </c>
      <c r="AU460" s="202" t="s">
        <v>85</v>
      </c>
      <c r="AY460" s="201" t="s">
        <v>144</v>
      </c>
      <c r="BK460" s="203">
        <f>SUM(BK461:BK462)</f>
        <v>0</v>
      </c>
    </row>
    <row r="461" s="2" customFormat="1">
      <c r="A461" s="40"/>
      <c r="B461" s="41"/>
      <c r="C461" s="206" t="s">
        <v>902</v>
      </c>
      <c r="D461" s="206" t="s">
        <v>147</v>
      </c>
      <c r="E461" s="207" t="s">
        <v>903</v>
      </c>
      <c r="F461" s="208" t="s">
        <v>904</v>
      </c>
      <c r="G461" s="209" t="s">
        <v>167</v>
      </c>
      <c r="H461" s="210">
        <v>4.2000000000000002</v>
      </c>
      <c r="I461" s="211"/>
      <c r="J461" s="212">
        <f>ROUND(I461*H461,2)</f>
        <v>0</v>
      </c>
      <c r="K461" s="208" t="s">
        <v>151</v>
      </c>
      <c r="L461" s="46"/>
      <c r="M461" s="213" t="s">
        <v>32</v>
      </c>
      <c r="N461" s="214" t="s">
        <v>48</v>
      </c>
      <c r="O461" s="86"/>
      <c r="P461" s="215">
        <f>O461*H461</f>
        <v>0</v>
      </c>
      <c r="Q461" s="215">
        <v>0.02962</v>
      </c>
      <c r="R461" s="215">
        <f>Q461*H461</f>
        <v>0.124404</v>
      </c>
      <c r="S461" s="215">
        <v>0</v>
      </c>
      <c r="T461" s="216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17" t="s">
        <v>234</v>
      </c>
      <c r="AT461" s="217" t="s">
        <v>147</v>
      </c>
      <c r="AU461" s="217" t="s">
        <v>87</v>
      </c>
      <c r="AY461" s="18" t="s">
        <v>144</v>
      </c>
      <c r="BE461" s="218">
        <f>IF(N461="základní",J461,0)</f>
        <v>0</v>
      </c>
      <c r="BF461" s="218">
        <f>IF(N461="snížená",J461,0)</f>
        <v>0</v>
      </c>
      <c r="BG461" s="218">
        <f>IF(N461="zákl. přenesená",J461,0)</f>
        <v>0</v>
      </c>
      <c r="BH461" s="218">
        <f>IF(N461="sníž. přenesená",J461,0)</f>
        <v>0</v>
      </c>
      <c r="BI461" s="218">
        <f>IF(N461="nulová",J461,0)</f>
        <v>0</v>
      </c>
      <c r="BJ461" s="18" t="s">
        <v>85</v>
      </c>
      <c r="BK461" s="218">
        <f>ROUND(I461*H461,2)</f>
        <v>0</v>
      </c>
      <c r="BL461" s="18" t="s">
        <v>234</v>
      </c>
      <c r="BM461" s="217" t="s">
        <v>905</v>
      </c>
    </row>
    <row r="462" s="13" customFormat="1">
      <c r="A462" s="13"/>
      <c r="B462" s="219"/>
      <c r="C462" s="220"/>
      <c r="D462" s="221" t="s">
        <v>154</v>
      </c>
      <c r="E462" s="222" t="s">
        <v>32</v>
      </c>
      <c r="F462" s="223" t="s">
        <v>467</v>
      </c>
      <c r="G462" s="220"/>
      <c r="H462" s="224">
        <v>4.2000000000000002</v>
      </c>
      <c r="I462" s="225"/>
      <c r="J462" s="220"/>
      <c r="K462" s="220"/>
      <c r="L462" s="226"/>
      <c r="M462" s="227"/>
      <c r="N462" s="228"/>
      <c r="O462" s="228"/>
      <c r="P462" s="228"/>
      <c r="Q462" s="228"/>
      <c r="R462" s="228"/>
      <c r="S462" s="228"/>
      <c r="T462" s="229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0" t="s">
        <v>154</v>
      </c>
      <c r="AU462" s="230" t="s">
        <v>87</v>
      </c>
      <c r="AV462" s="13" t="s">
        <v>87</v>
      </c>
      <c r="AW462" s="13" t="s">
        <v>39</v>
      </c>
      <c r="AX462" s="13" t="s">
        <v>85</v>
      </c>
      <c r="AY462" s="230" t="s">
        <v>144</v>
      </c>
    </row>
    <row r="463" s="12" customFormat="1" ht="22.8" customHeight="1">
      <c r="A463" s="12"/>
      <c r="B463" s="190"/>
      <c r="C463" s="191"/>
      <c r="D463" s="192" t="s">
        <v>76</v>
      </c>
      <c r="E463" s="204" t="s">
        <v>906</v>
      </c>
      <c r="F463" s="204" t="s">
        <v>907</v>
      </c>
      <c r="G463" s="191"/>
      <c r="H463" s="191"/>
      <c r="I463" s="194"/>
      <c r="J463" s="205">
        <f>BK463</f>
        <v>0</v>
      </c>
      <c r="K463" s="191"/>
      <c r="L463" s="196"/>
      <c r="M463" s="197"/>
      <c r="N463" s="198"/>
      <c r="O463" s="198"/>
      <c r="P463" s="199">
        <f>SUM(P464:P472)</f>
        <v>0</v>
      </c>
      <c r="Q463" s="198"/>
      <c r="R463" s="199">
        <f>SUM(R464:R472)</f>
        <v>1.7825976000000001</v>
      </c>
      <c r="S463" s="198"/>
      <c r="T463" s="200">
        <f>SUM(T464:T472)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01" t="s">
        <v>87</v>
      </c>
      <c r="AT463" s="202" t="s">
        <v>76</v>
      </c>
      <c r="AU463" s="202" t="s">
        <v>85</v>
      </c>
      <c r="AY463" s="201" t="s">
        <v>144</v>
      </c>
      <c r="BK463" s="203">
        <f>SUM(BK464:BK472)</f>
        <v>0</v>
      </c>
    </row>
    <row r="464" s="2" customFormat="1" ht="55.5" customHeight="1">
      <c r="A464" s="40"/>
      <c r="B464" s="41"/>
      <c r="C464" s="206" t="s">
        <v>908</v>
      </c>
      <c r="D464" s="206" t="s">
        <v>147</v>
      </c>
      <c r="E464" s="207" t="s">
        <v>909</v>
      </c>
      <c r="F464" s="208" t="s">
        <v>910</v>
      </c>
      <c r="G464" s="209" t="s">
        <v>167</v>
      </c>
      <c r="H464" s="210">
        <v>4.2000000000000002</v>
      </c>
      <c r="I464" s="211"/>
      <c r="J464" s="212">
        <f>ROUND(I464*H464,2)</f>
        <v>0</v>
      </c>
      <c r="K464" s="208" t="s">
        <v>151</v>
      </c>
      <c r="L464" s="46"/>
      <c r="M464" s="213" t="s">
        <v>32</v>
      </c>
      <c r="N464" s="214" t="s">
        <v>48</v>
      </c>
      <c r="O464" s="86"/>
      <c r="P464" s="215">
        <f>O464*H464</f>
        <v>0</v>
      </c>
      <c r="Q464" s="215">
        <v>0.01932</v>
      </c>
      <c r="R464" s="215">
        <f>Q464*H464</f>
        <v>0.081144000000000008</v>
      </c>
      <c r="S464" s="215">
        <v>0</v>
      </c>
      <c r="T464" s="216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17" t="s">
        <v>234</v>
      </c>
      <c r="AT464" s="217" t="s">
        <v>147</v>
      </c>
      <c r="AU464" s="217" t="s">
        <v>87</v>
      </c>
      <c r="AY464" s="18" t="s">
        <v>144</v>
      </c>
      <c r="BE464" s="218">
        <f>IF(N464="základní",J464,0)</f>
        <v>0</v>
      </c>
      <c r="BF464" s="218">
        <f>IF(N464="snížená",J464,0)</f>
        <v>0</v>
      </c>
      <c r="BG464" s="218">
        <f>IF(N464="zákl. přenesená",J464,0)</f>
        <v>0</v>
      </c>
      <c r="BH464" s="218">
        <f>IF(N464="sníž. přenesená",J464,0)</f>
        <v>0</v>
      </c>
      <c r="BI464" s="218">
        <f>IF(N464="nulová",J464,0)</f>
        <v>0</v>
      </c>
      <c r="BJ464" s="18" t="s">
        <v>85</v>
      </c>
      <c r="BK464" s="218">
        <f>ROUND(I464*H464,2)</f>
        <v>0</v>
      </c>
      <c r="BL464" s="18" t="s">
        <v>234</v>
      </c>
      <c r="BM464" s="217" t="s">
        <v>911</v>
      </c>
    </row>
    <row r="465" s="13" customFormat="1">
      <c r="A465" s="13"/>
      <c r="B465" s="219"/>
      <c r="C465" s="220"/>
      <c r="D465" s="221" t="s">
        <v>154</v>
      </c>
      <c r="E465" s="222" t="s">
        <v>32</v>
      </c>
      <c r="F465" s="223" t="s">
        <v>467</v>
      </c>
      <c r="G465" s="220"/>
      <c r="H465" s="224">
        <v>4.2000000000000002</v>
      </c>
      <c r="I465" s="225"/>
      <c r="J465" s="220"/>
      <c r="K465" s="220"/>
      <c r="L465" s="226"/>
      <c r="M465" s="227"/>
      <c r="N465" s="228"/>
      <c r="O465" s="228"/>
      <c r="P465" s="228"/>
      <c r="Q465" s="228"/>
      <c r="R465" s="228"/>
      <c r="S465" s="228"/>
      <c r="T465" s="229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0" t="s">
        <v>154</v>
      </c>
      <c r="AU465" s="230" t="s">
        <v>87</v>
      </c>
      <c r="AV465" s="13" t="s">
        <v>87</v>
      </c>
      <c r="AW465" s="13" t="s">
        <v>39</v>
      </c>
      <c r="AX465" s="13" t="s">
        <v>85</v>
      </c>
      <c r="AY465" s="230" t="s">
        <v>144</v>
      </c>
    </row>
    <row r="466" s="2" customFormat="1" ht="33" customHeight="1">
      <c r="A466" s="40"/>
      <c r="B466" s="41"/>
      <c r="C466" s="206" t="s">
        <v>912</v>
      </c>
      <c r="D466" s="206" t="s">
        <v>147</v>
      </c>
      <c r="E466" s="207" t="s">
        <v>913</v>
      </c>
      <c r="F466" s="208" t="s">
        <v>914</v>
      </c>
      <c r="G466" s="209" t="s">
        <v>167</v>
      </c>
      <c r="H466" s="210">
        <v>75.415999999999997</v>
      </c>
      <c r="I466" s="211"/>
      <c r="J466" s="212">
        <f>ROUND(I466*H466,2)</f>
        <v>0</v>
      </c>
      <c r="K466" s="208" t="s">
        <v>151</v>
      </c>
      <c r="L466" s="46"/>
      <c r="M466" s="213" t="s">
        <v>32</v>
      </c>
      <c r="N466" s="214" t="s">
        <v>48</v>
      </c>
      <c r="O466" s="86"/>
      <c r="P466" s="215">
        <f>O466*H466</f>
        <v>0</v>
      </c>
      <c r="Q466" s="215">
        <v>0.017100000000000001</v>
      </c>
      <c r="R466" s="215">
        <f>Q466*H466</f>
        <v>1.2896136</v>
      </c>
      <c r="S466" s="215">
        <v>0</v>
      </c>
      <c r="T466" s="216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17" t="s">
        <v>234</v>
      </c>
      <c r="AT466" s="217" t="s">
        <v>147</v>
      </c>
      <c r="AU466" s="217" t="s">
        <v>87</v>
      </c>
      <c r="AY466" s="18" t="s">
        <v>144</v>
      </c>
      <c r="BE466" s="218">
        <f>IF(N466="základní",J466,0)</f>
        <v>0</v>
      </c>
      <c r="BF466" s="218">
        <f>IF(N466="snížená",J466,0)</f>
        <v>0</v>
      </c>
      <c r="BG466" s="218">
        <f>IF(N466="zákl. přenesená",J466,0)</f>
        <v>0</v>
      </c>
      <c r="BH466" s="218">
        <f>IF(N466="sníž. přenesená",J466,0)</f>
        <v>0</v>
      </c>
      <c r="BI466" s="218">
        <f>IF(N466="nulová",J466,0)</f>
        <v>0</v>
      </c>
      <c r="BJ466" s="18" t="s">
        <v>85</v>
      </c>
      <c r="BK466" s="218">
        <f>ROUND(I466*H466,2)</f>
        <v>0</v>
      </c>
      <c r="BL466" s="18" t="s">
        <v>234</v>
      </c>
      <c r="BM466" s="217" t="s">
        <v>915</v>
      </c>
    </row>
    <row r="467" s="13" customFormat="1">
      <c r="A467" s="13"/>
      <c r="B467" s="219"/>
      <c r="C467" s="220"/>
      <c r="D467" s="221" t="s">
        <v>154</v>
      </c>
      <c r="E467" s="222" t="s">
        <v>32</v>
      </c>
      <c r="F467" s="223" t="s">
        <v>916</v>
      </c>
      <c r="G467" s="220"/>
      <c r="H467" s="224">
        <v>18.853999999999999</v>
      </c>
      <c r="I467" s="225"/>
      <c r="J467" s="220"/>
      <c r="K467" s="220"/>
      <c r="L467" s="226"/>
      <c r="M467" s="227"/>
      <c r="N467" s="228"/>
      <c r="O467" s="228"/>
      <c r="P467" s="228"/>
      <c r="Q467" s="228"/>
      <c r="R467" s="228"/>
      <c r="S467" s="228"/>
      <c r="T467" s="229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0" t="s">
        <v>154</v>
      </c>
      <c r="AU467" s="230" t="s">
        <v>87</v>
      </c>
      <c r="AV467" s="13" t="s">
        <v>87</v>
      </c>
      <c r="AW467" s="13" t="s">
        <v>39</v>
      </c>
      <c r="AX467" s="13" t="s">
        <v>77</v>
      </c>
      <c r="AY467" s="230" t="s">
        <v>144</v>
      </c>
    </row>
    <row r="468" s="13" customFormat="1">
      <c r="A468" s="13"/>
      <c r="B468" s="219"/>
      <c r="C468" s="220"/>
      <c r="D468" s="221" t="s">
        <v>154</v>
      </c>
      <c r="E468" s="222" t="s">
        <v>32</v>
      </c>
      <c r="F468" s="223" t="s">
        <v>917</v>
      </c>
      <c r="G468" s="220"/>
      <c r="H468" s="224">
        <v>56.561999999999998</v>
      </c>
      <c r="I468" s="225"/>
      <c r="J468" s="220"/>
      <c r="K468" s="220"/>
      <c r="L468" s="226"/>
      <c r="M468" s="227"/>
      <c r="N468" s="228"/>
      <c r="O468" s="228"/>
      <c r="P468" s="228"/>
      <c r="Q468" s="228"/>
      <c r="R468" s="228"/>
      <c r="S468" s="228"/>
      <c r="T468" s="229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0" t="s">
        <v>154</v>
      </c>
      <c r="AU468" s="230" t="s">
        <v>87</v>
      </c>
      <c r="AV468" s="13" t="s">
        <v>87</v>
      </c>
      <c r="AW468" s="13" t="s">
        <v>39</v>
      </c>
      <c r="AX468" s="13" t="s">
        <v>77</v>
      </c>
      <c r="AY468" s="230" t="s">
        <v>144</v>
      </c>
    </row>
    <row r="469" s="14" customFormat="1">
      <c r="A469" s="14"/>
      <c r="B469" s="241"/>
      <c r="C469" s="242"/>
      <c r="D469" s="221" t="s">
        <v>154</v>
      </c>
      <c r="E469" s="243" t="s">
        <v>32</v>
      </c>
      <c r="F469" s="244" t="s">
        <v>205</v>
      </c>
      <c r="G469" s="242"/>
      <c r="H469" s="245">
        <v>75.415999999999997</v>
      </c>
      <c r="I469" s="246"/>
      <c r="J469" s="242"/>
      <c r="K469" s="242"/>
      <c r="L469" s="247"/>
      <c r="M469" s="248"/>
      <c r="N469" s="249"/>
      <c r="O469" s="249"/>
      <c r="P469" s="249"/>
      <c r="Q469" s="249"/>
      <c r="R469" s="249"/>
      <c r="S469" s="249"/>
      <c r="T469" s="250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1" t="s">
        <v>154</v>
      </c>
      <c r="AU469" s="251" t="s">
        <v>87</v>
      </c>
      <c r="AV469" s="14" t="s">
        <v>152</v>
      </c>
      <c r="AW469" s="14" t="s">
        <v>39</v>
      </c>
      <c r="AX469" s="14" t="s">
        <v>85</v>
      </c>
      <c r="AY469" s="251" t="s">
        <v>144</v>
      </c>
    </row>
    <row r="470" s="2" customFormat="1" ht="55.5" customHeight="1">
      <c r="A470" s="40"/>
      <c r="B470" s="41"/>
      <c r="C470" s="206" t="s">
        <v>918</v>
      </c>
      <c r="D470" s="206" t="s">
        <v>147</v>
      </c>
      <c r="E470" s="207" t="s">
        <v>919</v>
      </c>
      <c r="F470" s="208" t="s">
        <v>920</v>
      </c>
      <c r="G470" s="209" t="s">
        <v>189</v>
      </c>
      <c r="H470" s="210">
        <v>16</v>
      </c>
      <c r="I470" s="211"/>
      <c r="J470" s="212">
        <f>ROUND(I470*H470,2)</f>
        <v>0</v>
      </c>
      <c r="K470" s="208" t="s">
        <v>151</v>
      </c>
      <c r="L470" s="46"/>
      <c r="M470" s="213" t="s">
        <v>32</v>
      </c>
      <c r="N470" s="214" t="s">
        <v>48</v>
      </c>
      <c r="O470" s="86"/>
      <c r="P470" s="215">
        <f>O470*H470</f>
        <v>0</v>
      </c>
      <c r="Q470" s="215">
        <v>0.025739999999999999</v>
      </c>
      <c r="R470" s="215">
        <f>Q470*H470</f>
        <v>0.41183999999999998</v>
      </c>
      <c r="S470" s="215">
        <v>0</v>
      </c>
      <c r="T470" s="216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17" t="s">
        <v>234</v>
      </c>
      <c r="AT470" s="217" t="s">
        <v>147</v>
      </c>
      <c r="AU470" s="217" t="s">
        <v>87</v>
      </c>
      <c r="AY470" s="18" t="s">
        <v>144</v>
      </c>
      <c r="BE470" s="218">
        <f>IF(N470="základní",J470,0)</f>
        <v>0</v>
      </c>
      <c r="BF470" s="218">
        <f>IF(N470="snížená",J470,0)</f>
        <v>0</v>
      </c>
      <c r="BG470" s="218">
        <f>IF(N470="zákl. přenesená",J470,0)</f>
        <v>0</v>
      </c>
      <c r="BH470" s="218">
        <f>IF(N470="sníž. přenesená",J470,0)</f>
        <v>0</v>
      </c>
      <c r="BI470" s="218">
        <f>IF(N470="nulová",J470,0)</f>
        <v>0</v>
      </c>
      <c r="BJ470" s="18" t="s">
        <v>85</v>
      </c>
      <c r="BK470" s="218">
        <f>ROUND(I470*H470,2)</f>
        <v>0</v>
      </c>
      <c r="BL470" s="18" t="s">
        <v>234</v>
      </c>
      <c r="BM470" s="217" t="s">
        <v>921</v>
      </c>
    </row>
    <row r="471" s="13" customFormat="1">
      <c r="A471" s="13"/>
      <c r="B471" s="219"/>
      <c r="C471" s="220"/>
      <c r="D471" s="221" t="s">
        <v>154</v>
      </c>
      <c r="E471" s="222" t="s">
        <v>32</v>
      </c>
      <c r="F471" s="223" t="s">
        <v>667</v>
      </c>
      <c r="G471" s="220"/>
      <c r="H471" s="224">
        <v>16</v>
      </c>
      <c r="I471" s="225"/>
      <c r="J471" s="220"/>
      <c r="K471" s="220"/>
      <c r="L471" s="226"/>
      <c r="M471" s="227"/>
      <c r="N471" s="228"/>
      <c r="O471" s="228"/>
      <c r="P471" s="228"/>
      <c r="Q471" s="228"/>
      <c r="R471" s="228"/>
      <c r="S471" s="228"/>
      <c r="T471" s="229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0" t="s">
        <v>154</v>
      </c>
      <c r="AU471" s="230" t="s">
        <v>87</v>
      </c>
      <c r="AV471" s="13" t="s">
        <v>87</v>
      </c>
      <c r="AW471" s="13" t="s">
        <v>39</v>
      </c>
      <c r="AX471" s="13" t="s">
        <v>85</v>
      </c>
      <c r="AY471" s="230" t="s">
        <v>144</v>
      </c>
    </row>
    <row r="472" s="2" customFormat="1" ht="66.75" customHeight="1">
      <c r="A472" s="40"/>
      <c r="B472" s="41"/>
      <c r="C472" s="206" t="s">
        <v>922</v>
      </c>
      <c r="D472" s="206" t="s">
        <v>147</v>
      </c>
      <c r="E472" s="207" t="s">
        <v>923</v>
      </c>
      <c r="F472" s="208" t="s">
        <v>924</v>
      </c>
      <c r="G472" s="209" t="s">
        <v>162</v>
      </c>
      <c r="H472" s="210">
        <v>1.7829999999999999</v>
      </c>
      <c r="I472" s="211"/>
      <c r="J472" s="212">
        <f>ROUND(I472*H472,2)</f>
        <v>0</v>
      </c>
      <c r="K472" s="208" t="s">
        <v>151</v>
      </c>
      <c r="L472" s="46"/>
      <c r="M472" s="213" t="s">
        <v>32</v>
      </c>
      <c r="N472" s="214" t="s">
        <v>48</v>
      </c>
      <c r="O472" s="86"/>
      <c r="P472" s="215">
        <f>O472*H472</f>
        <v>0</v>
      </c>
      <c r="Q472" s="215">
        <v>0</v>
      </c>
      <c r="R472" s="215">
        <f>Q472*H472</f>
        <v>0</v>
      </c>
      <c r="S472" s="215">
        <v>0</v>
      </c>
      <c r="T472" s="216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17" t="s">
        <v>234</v>
      </c>
      <c r="AT472" s="217" t="s">
        <v>147</v>
      </c>
      <c r="AU472" s="217" t="s">
        <v>87</v>
      </c>
      <c r="AY472" s="18" t="s">
        <v>144</v>
      </c>
      <c r="BE472" s="218">
        <f>IF(N472="základní",J472,0)</f>
        <v>0</v>
      </c>
      <c r="BF472" s="218">
        <f>IF(N472="snížená",J472,0)</f>
        <v>0</v>
      </c>
      <c r="BG472" s="218">
        <f>IF(N472="zákl. přenesená",J472,0)</f>
        <v>0</v>
      </c>
      <c r="BH472" s="218">
        <f>IF(N472="sníž. přenesená",J472,0)</f>
        <v>0</v>
      </c>
      <c r="BI472" s="218">
        <f>IF(N472="nulová",J472,0)</f>
        <v>0</v>
      </c>
      <c r="BJ472" s="18" t="s">
        <v>85</v>
      </c>
      <c r="BK472" s="218">
        <f>ROUND(I472*H472,2)</f>
        <v>0</v>
      </c>
      <c r="BL472" s="18" t="s">
        <v>234</v>
      </c>
      <c r="BM472" s="217" t="s">
        <v>925</v>
      </c>
    </row>
    <row r="473" s="12" customFormat="1" ht="22.8" customHeight="1">
      <c r="A473" s="12"/>
      <c r="B473" s="190"/>
      <c r="C473" s="191"/>
      <c r="D473" s="192" t="s">
        <v>76</v>
      </c>
      <c r="E473" s="204" t="s">
        <v>926</v>
      </c>
      <c r="F473" s="204" t="s">
        <v>927</v>
      </c>
      <c r="G473" s="191"/>
      <c r="H473" s="191"/>
      <c r="I473" s="194"/>
      <c r="J473" s="205">
        <f>BK473</f>
        <v>0</v>
      </c>
      <c r="K473" s="191"/>
      <c r="L473" s="196"/>
      <c r="M473" s="197"/>
      <c r="N473" s="198"/>
      <c r="O473" s="198"/>
      <c r="P473" s="199">
        <f>SUM(P474:P534)</f>
        <v>0</v>
      </c>
      <c r="Q473" s="198"/>
      <c r="R473" s="199">
        <f>SUM(R474:R534)</f>
        <v>0.47246400000000005</v>
      </c>
      <c r="S473" s="198"/>
      <c r="T473" s="200">
        <f>SUM(T474:T534)</f>
        <v>0.084599999999999995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01" t="s">
        <v>87</v>
      </c>
      <c r="AT473" s="202" t="s">
        <v>76</v>
      </c>
      <c r="AU473" s="202" t="s">
        <v>85</v>
      </c>
      <c r="AY473" s="201" t="s">
        <v>144</v>
      </c>
      <c r="BK473" s="203">
        <f>SUM(BK474:BK534)</f>
        <v>0</v>
      </c>
    </row>
    <row r="474" s="2" customFormat="1" ht="16.5" customHeight="1">
      <c r="A474" s="40"/>
      <c r="B474" s="41"/>
      <c r="C474" s="206" t="s">
        <v>928</v>
      </c>
      <c r="D474" s="206" t="s">
        <v>147</v>
      </c>
      <c r="E474" s="207" t="s">
        <v>929</v>
      </c>
      <c r="F474" s="208" t="s">
        <v>930</v>
      </c>
      <c r="G474" s="209" t="s">
        <v>178</v>
      </c>
      <c r="H474" s="210">
        <v>12</v>
      </c>
      <c r="I474" s="211"/>
      <c r="J474" s="212">
        <f>ROUND(I474*H474,2)</f>
        <v>0</v>
      </c>
      <c r="K474" s="208" t="s">
        <v>151</v>
      </c>
      <c r="L474" s="46"/>
      <c r="M474" s="213" t="s">
        <v>32</v>
      </c>
      <c r="N474" s="214" t="s">
        <v>48</v>
      </c>
      <c r="O474" s="86"/>
      <c r="P474" s="215">
        <f>O474*H474</f>
        <v>0</v>
      </c>
      <c r="Q474" s="215">
        <v>0</v>
      </c>
      <c r="R474" s="215">
        <f>Q474*H474</f>
        <v>0</v>
      </c>
      <c r="S474" s="215">
        <v>0</v>
      </c>
      <c r="T474" s="216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17" t="s">
        <v>234</v>
      </c>
      <c r="AT474" s="217" t="s">
        <v>147</v>
      </c>
      <c r="AU474" s="217" t="s">
        <v>87</v>
      </c>
      <c r="AY474" s="18" t="s">
        <v>144</v>
      </c>
      <c r="BE474" s="218">
        <f>IF(N474="základní",J474,0)</f>
        <v>0</v>
      </c>
      <c r="BF474" s="218">
        <f>IF(N474="snížená",J474,0)</f>
        <v>0</v>
      </c>
      <c r="BG474" s="218">
        <f>IF(N474="zákl. přenesená",J474,0)</f>
        <v>0</v>
      </c>
      <c r="BH474" s="218">
        <f>IF(N474="sníž. přenesená",J474,0)</f>
        <v>0</v>
      </c>
      <c r="BI474" s="218">
        <f>IF(N474="nulová",J474,0)</f>
        <v>0</v>
      </c>
      <c r="BJ474" s="18" t="s">
        <v>85</v>
      </c>
      <c r="BK474" s="218">
        <f>ROUND(I474*H474,2)</f>
        <v>0</v>
      </c>
      <c r="BL474" s="18" t="s">
        <v>234</v>
      </c>
      <c r="BM474" s="217" t="s">
        <v>931</v>
      </c>
    </row>
    <row r="475" s="15" customFormat="1">
      <c r="A475" s="15"/>
      <c r="B475" s="256"/>
      <c r="C475" s="257"/>
      <c r="D475" s="221" t="s">
        <v>154</v>
      </c>
      <c r="E475" s="258" t="s">
        <v>32</v>
      </c>
      <c r="F475" s="259" t="s">
        <v>932</v>
      </c>
      <c r="G475" s="257"/>
      <c r="H475" s="258" t="s">
        <v>32</v>
      </c>
      <c r="I475" s="260"/>
      <c r="J475" s="257"/>
      <c r="K475" s="257"/>
      <c r="L475" s="261"/>
      <c r="M475" s="262"/>
      <c r="N475" s="263"/>
      <c r="O475" s="263"/>
      <c r="P475" s="263"/>
      <c r="Q475" s="263"/>
      <c r="R475" s="263"/>
      <c r="S475" s="263"/>
      <c r="T475" s="264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65" t="s">
        <v>154</v>
      </c>
      <c r="AU475" s="265" t="s">
        <v>87</v>
      </c>
      <c r="AV475" s="15" t="s">
        <v>85</v>
      </c>
      <c r="AW475" s="15" t="s">
        <v>39</v>
      </c>
      <c r="AX475" s="15" t="s">
        <v>77</v>
      </c>
      <c r="AY475" s="265" t="s">
        <v>144</v>
      </c>
    </row>
    <row r="476" s="13" customFormat="1">
      <c r="A476" s="13"/>
      <c r="B476" s="219"/>
      <c r="C476" s="220"/>
      <c r="D476" s="221" t="s">
        <v>154</v>
      </c>
      <c r="E476" s="222" t="s">
        <v>32</v>
      </c>
      <c r="F476" s="223" t="s">
        <v>933</v>
      </c>
      <c r="G476" s="220"/>
      <c r="H476" s="224">
        <v>11</v>
      </c>
      <c r="I476" s="225"/>
      <c r="J476" s="220"/>
      <c r="K476" s="220"/>
      <c r="L476" s="226"/>
      <c r="M476" s="227"/>
      <c r="N476" s="228"/>
      <c r="O476" s="228"/>
      <c r="P476" s="228"/>
      <c r="Q476" s="228"/>
      <c r="R476" s="228"/>
      <c r="S476" s="228"/>
      <c r="T476" s="229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0" t="s">
        <v>154</v>
      </c>
      <c r="AU476" s="230" t="s">
        <v>87</v>
      </c>
      <c r="AV476" s="13" t="s">
        <v>87</v>
      </c>
      <c r="AW476" s="13" t="s">
        <v>39</v>
      </c>
      <c r="AX476" s="13" t="s">
        <v>77</v>
      </c>
      <c r="AY476" s="230" t="s">
        <v>144</v>
      </c>
    </row>
    <row r="477" s="13" customFormat="1">
      <c r="A477" s="13"/>
      <c r="B477" s="219"/>
      <c r="C477" s="220"/>
      <c r="D477" s="221" t="s">
        <v>154</v>
      </c>
      <c r="E477" s="222" t="s">
        <v>32</v>
      </c>
      <c r="F477" s="223" t="s">
        <v>934</v>
      </c>
      <c r="G477" s="220"/>
      <c r="H477" s="224">
        <v>1</v>
      </c>
      <c r="I477" s="225"/>
      <c r="J477" s="220"/>
      <c r="K477" s="220"/>
      <c r="L477" s="226"/>
      <c r="M477" s="227"/>
      <c r="N477" s="228"/>
      <c r="O477" s="228"/>
      <c r="P477" s="228"/>
      <c r="Q477" s="228"/>
      <c r="R477" s="228"/>
      <c r="S477" s="228"/>
      <c r="T477" s="229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0" t="s">
        <v>154</v>
      </c>
      <c r="AU477" s="230" t="s">
        <v>87</v>
      </c>
      <c r="AV477" s="13" t="s">
        <v>87</v>
      </c>
      <c r="AW477" s="13" t="s">
        <v>39</v>
      </c>
      <c r="AX477" s="13" t="s">
        <v>77</v>
      </c>
      <c r="AY477" s="230" t="s">
        <v>144</v>
      </c>
    </row>
    <row r="478" s="14" customFormat="1">
      <c r="A478" s="14"/>
      <c r="B478" s="241"/>
      <c r="C478" s="242"/>
      <c r="D478" s="221" t="s">
        <v>154</v>
      </c>
      <c r="E478" s="243" t="s">
        <v>32</v>
      </c>
      <c r="F478" s="244" t="s">
        <v>205</v>
      </c>
      <c r="G478" s="242"/>
      <c r="H478" s="245">
        <v>12</v>
      </c>
      <c r="I478" s="246"/>
      <c r="J478" s="242"/>
      <c r="K478" s="242"/>
      <c r="L478" s="247"/>
      <c r="M478" s="248"/>
      <c r="N478" s="249"/>
      <c r="O478" s="249"/>
      <c r="P478" s="249"/>
      <c r="Q478" s="249"/>
      <c r="R478" s="249"/>
      <c r="S478" s="249"/>
      <c r="T478" s="250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1" t="s">
        <v>154</v>
      </c>
      <c r="AU478" s="251" t="s">
        <v>87</v>
      </c>
      <c r="AV478" s="14" t="s">
        <v>152</v>
      </c>
      <c r="AW478" s="14" t="s">
        <v>39</v>
      </c>
      <c r="AX478" s="14" t="s">
        <v>85</v>
      </c>
      <c r="AY478" s="251" t="s">
        <v>144</v>
      </c>
    </row>
    <row r="479" s="2" customFormat="1" ht="16.5" customHeight="1">
      <c r="A479" s="40"/>
      <c r="B479" s="41"/>
      <c r="C479" s="231" t="s">
        <v>935</v>
      </c>
      <c r="D479" s="231" t="s">
        <v>193</v>
      </c>
      <c r="E479" s="232" t="s">
        <v>936</v>
      </c>
      <c r="F479" s="233" t="s">
        <v>937</v>
      </c>
      <c r="G479" s="234" t="s">
        <v>189</v>
      </c>
      <c r="H479" s="235">
        <v>3</v>
      </c>
      <c r="I479" s="236"/>
      <c r="J479" s="237">
        <f>ROUND(I479*H479,2)</f>
        <v>0</v>
      </c>
      <c r="K479" s="233" t="s">
        <v>151</v>
      </c>
      <c r="L479" s="238"/>
      <c r="M479" s="239" t="s">
        <v>32</v>
      </c>
      <c r="N479" s="240" t="s">
        <v>48</v>
      </c>
      <c r="O479" s="86"/>
      <c r="P479" s="215">
        <f>O479*H479</f>
        <v>0</v>
      </c>
      <c r="Q479" s="215">
        <v>0.0012999999999999999</v>
      </c>
      <c r="R479" s="215">
        <f>Q479*H479</f>
        <v>0.0038999999999999998</v>
      </c>
      <c r="S479" s="215">
        <v>0</v>
      </c>
      <c r="T479" s="216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17" t="s">
        <v>314</v>
      </c>
      <c r="AT479" s="217" t="s">
        <v>193</v>
      </c>
      <c r="AU479" s="217" t="s">
        <v>87</v>
      </c>
      <c r="AY479" s="18" t="s">
        <v>144</v>
      </c>
      <c r="BE479" s="218">
        <f>IF(N479="základní",J479,0)</f>
        <v>0</v>
      </c>
      <c r="BF479" s="218">
        <f>IF(N479="snížená",J479,0)</f>
        <v>0</v>
      </c>
      <c r="BG479" s="218">
        <f>IF(N479="zákl. přenesená",J479,0)</f>
        <v>0</v>
      </c>
      <c r="BH479" s="218">
        <f>IF(N479="sníž. přenesená",J479,0)</f>
        <v>0</v>
      </c>
      <c r="BI479" s="218">
        <f>IF(N479="nulová",J479,0)</f>
        <v>0</v>
      </c>
      <c r="BJ479" s="18" t="s">
        <v>85</v>
      </c>
      <c r="BK479" s="218">
        <f>ROUND(I479*H479,2)</f>
        <v>0</v>
      </c>
      <c r="BL479" s="18" t="s">
        <v>234</v>
      </c>
      <c r="BM479" s="217" t="s">
        <v>938</v>
      </c>
    </row>
    <row r="480" s="2" customFormat="1" ht="16.5" customHeight="1">
      <c r="A480" s="40"/>
      <c r="B480" s="41"/>
      <c r="C480" s="231" t="s">
        <v>939</v>
      </c>
      <c r="D480" s="231" t="s">
        <v>193</v>
      </c>
      <c r="E480" s="232" t="s">
        <v>940</v>
      </c>
      <c r="F480" s="233" t="s">
        <v>941</v>
      </c>
      <c r="G480" s="234" t="s">
        <v>189</v>
      </c>
      <c r="H480" s="235">
        <v>9</v>
      </c>
      <c r="I480" s="236"/>
      <c r="J480" s="237">
        <f>ROUND(I480*H480,2)</f>
        <v>0</v>
      </c>
      <c r="K480" s="233" t="s">
        <v>151</v>
      </c>
      <c r="L480" s="238"/>
      <c r="M480" s="239" t="s">
        <v>32</v>
      </c>
      <c r="N480" s="240" t="s">
        <v>48</v>
      </c>
      <c r="O480" s="86"/>
      <c r="P480" s="215">
        <f>O480*H480</f>
        <v>0</v>
      </c>
      <c r="Q480" s="215">
        <v>0.0015</v>
      </c>
      <c r="R480" s="215">
        <f>Q480*H480</f>
        <v>0.0135</v>
      </c>
      <c r="S480" s="215">
        <v>0</v>
      </c>
      <c r="T480" s="216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17" t="s">
        <v>314</v>
      </c>
      <c r="AT480" s="217" t="s">
        <v>193</v>
      </c>
      <c r="AU480" s="217" t="s">
        <v>87</v>
      </c>
      <c r="AY480" s="18" t="s">
        <v>144</v>
      </c>
      <c r="BE480" s="218">
        <f>IF(N480="základní",J480,0)</f>
        <v>0</v>
      </c>
      <c r="BF480" s="218">
        <f>IF(N480="snížená",J480,0)</f>
        <v>0</v>
      </c>
      <c r="BG480" s="218">
        <f>IF(N480="zákl. přenesená",J480,0)</f>
        <v>0</v>
      </c>
      <c r="BH480" s="218">
        <f>IF(N480="sníž. přenesená",J480,0)</f>
        <v>0</v>
      </c>
      <c r="BI480" s="218">
        <f>IF(N480="nulová",J480,0)</f>
        <v>0</v>
      </c>
      <c r="BJ480" s="18" t="s">
        <v>85</v>
      </c>
      <c r="BK480" s="218">
        <f>ROUND(I480*H480,2)</f>
        <v>0</v>
      </c>
      <c r="BL480" s="18" t="s">
        <v>234</v>
      </c>
      <c r="BM480" s="217" t="s">
        <v>942</v>
      </c>
    </row>
    <row r="481" s="2" customFormat="1">
      <c r="A481" s="40"/>
      <c r="B481" s="41"/>
      <c r="C481" s="206" t="s">
        <v>943</v>
      </c>
      <c r="D481" s="206" t="s">
        <v>147</v>
      </c>
      <c r="E481" s="207" t="s">
        <v>944</v>
      </c>
      <c r="F481" s="208" t="s">
        <v>945</v>
      </c>
      <c r="G481" s="209" t="s">
        <v>167</v>
      </c>
      <c r="H481" s="210">
        <v>4.5</v>
      </c>
      <c r="I481" s="211"/>
      <c r="J481" s="212">
        <f>ROUND(I481*H481,2)</f>
        <v>0</v>
      </c>
      <c r="K481" s="208" t="s">
        <v>151</v>
      </c>
      <c r="L481" s="46"/>
      <c r="M481" s="213" t="s">
        <v>32</v>
      </c>
      <c r="N481" s="214" t="s">
        <v>48</v>
      </c>
      <c r="O481" s="86"/>
      <c r="P481" s="215">
        <f>O481*H481</f>
        <v>0</v>
      </c>
      <c r="Q481" s="215">
        <v>0</v>
      </c>
      <c r="R481" s="215">
        <f>Q481*H481</f>
        <v>0</v>
      </c>
      <c r="S481" s="215">
        <v>0</v>
      </c>
      <c r="T481" s="216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17" t="s">
        <v>234</v>
      </c>
      <c r="AT481" s="217" t="s">
        <v>147</v>
      </c>
      <c r="AU481" s="217" t="s">
        <v>87</v>
      </c>
      <c r="AY481" s="18" t="s">
        <v>144</v>
      </c>
      <c r="BE481" s="218">
        <f>IF(N481="základní",J481,0)</f>
        <v>0</v>
      </c>
      <c r="BF481" s="218">
        <f>IF(N481="snížená",J481,0)</f>
        <v>0</v>
      </c>
      <c r="BG481" s="218">
        <f>IF(N481="zákl. přenesená",J481,0)</f>
        <v>0</v>
      </c>
      <c r="BH481" s="218">
        <f>IF(N481="sníž. přenesená",J481,0)</f>
        <v>0</v>
      </c>
      <c r="BI481" s="218">
        <f>IF(N481="nulová",J481,0)</f>
        <v>0</v>
      </c>
      <c r="BJ481" s="18" t="s">
        <v>85</v>
      </c>
      <c r="BK481" s="218">
        <f>ROUND(I481*H481,2)</f>
        <v>0</v>
      </c>
      <c r="BL481" s="18" t="s">
        <v>234</v>
      </c>
      <c r="BM481" s="217" t="s">
        <v>946</v>
      </c>
    </row>
    <row r="482" s="2" customFormat="1">
      <c r="A482" s="40"/>
      <c r="B482" s="41"/>
      <c r="C482" s="42"/>
      <c r="D482" s="221" t="s">
        <v>295</v>
      </c>
      <c r="E482" s="42"/>
      <c r="F482" s="252" t="s">
        <v>947</v>
      </c>
      <c r="G482" s="42"/>
      <c r="H482" s="42"/>
      <c r="I482" s="253"/>
      <c r="J482" s="42"/>
      <c r="K482" s="42"/>
      <c r="L482" s="46"/>
      <c r="M482" s="254"/>
      <c r="N482" s="255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8" t="s">
        <v>295</v>
      </c>
      <c r="AU482" s="18" t="s">
        <v>87</v>
      </c>
    </row>
    <row r="483" s="15" customFormat="1">
      <c r="A483" s="15"/>
      <c r="B483" s="256"/>
      <c r="C483" s="257"/>
      <c r="D483" s="221" t="s">
        <v>154</v>
      </c>
      <c r="E483" s="258" t="s">
        <v>32</v>
      </c>
      <c r="F483" s="259" t="s">
        <v>948</v>
      </c>
      <c r="G483" s="257"/>
      <c r="H483" s="258" t="s">
        <v>32</v>
      </c>
      <c r="I483" s="260"/>
      <c r="J483" s="257"/>
      <c r="K483" s="257"/>
      <c r="L483" s="261"/>
      <c r="M483" s="262"/>
      <c r="N483" s="263"/>
      <c r="O483" s="263"/>
      <c r="P483" s="263"/>
      <c r="Q483" s="263"/>
      <c r="R483" s="263"/>
      <c r="S483" s="263"/>
      <c r="T483" s="264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65" t="s">
        <v>154</v>
      </c>
      <c r="AU483" s="265" t="s">
        <v>87</v>
      </c>
      <c r="AV483" s="15" t="s">
        <v>85</v>
      </c>
      <c r="AW483" s="15" t="s">
        <v>39</v>
      </c>
      <c r="AX483" s="15" t="s">
        <v>77</v>
      </c>
      <c r="AY483" s="265" t="s">
        <v>144</v>
      </c>
    </row>
    <row r="484" s="13" customFormat="1">
      <c r="A484" s="13"/>
      <c r="B484" s="219"/>
      <c r="C484" s="220"/>
      <c r="D484" s="221" t="s">
        <v>154</v>
      </c>
      <c r="E484" s="222" t="s">
        <v>32</v>
      </c>
      <c r="F484" s="223" t="s">
        <v>949</v>
      </c>
      <c r="G484" s="220"/>
      <c r="H484" s="224">
        <v>3.5249999999999999</v>
      </c>
      <c r="I484" s="225"/>
      <c r="J484" s="220"/>
      <c r="K484" s="220"/>
      <c r="L484" s="226"/>
      <c r="M484" s="227"/>
      <c r="N484" s="228"/>
      <c r="O484" s="228"/>
      <c r="P484" s="228"/>
      <c r="Q484" s="228"/>
      <c r="R484" s="228"/>
      <c r="S484" s="228"/>
      <c r="T484" s="229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0" t="s">
        <v>154</v>
      </c>
      <c r="AU484" s="230" t="s">
        <v>87</v>
      </c>
      <c r="AV484" s="13" t="s">
        <v>87</v>
      </c>
      <c r="AW484" s="13" t="s">
        <v>39</v>
      </c>
      <c r="AX484" s="13" t="s">
        <v>77</v>
      </c>
      <c r="AY484" s="230" t="s">
        <v>144</v>
      </c>
    </row>
    <row r="485" s="13" customFormat="1">
      <c r="A485" s="13"/>
      <c r="B485" s="219"/>
      <c r="C485" s="220"/>
      <c r="D485" s="221" t="s">
        <v>154</v>
      </c>
      <c r="E485" s="222" t="s">
        <v>32</v>
      </c>
      <c r="F485" s="223" t="s">
        <v>950</v>
      </c>
      <c r="G485" s="220"/>
      <c r="H485" s="224">
        <v>0.97499999999999998</v>
      </c>
      <c r="I485" s="225"/>
      <c r="J485" s="220"/>
      <c r="K485" s="220"/>
      <c r="L485" s="226"/>
      <c r="M485" s="227"/>
      <c r="N485" s="228"/>
      <c r="O485" s="228"/>
      <c r="P485" s="228"/>
      <c r="Q485" s="228"/>
      <c r="R485" s="228"/>
      <c r="S485" s="228"/>
      <c r="T485" s="229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0" t="s">
        <v>154</v>
      </c>
      <c r="AU485" s="230" t="s">
        <v>87</v>
      </c>
      <c r="AV485" s="13" t="s">
        <v>87</v>
      </c>
      <c r="AW485" s="13" t="s">
        <v>39</v>
      </c>
      <c r="AX485" s="13" t="s">
        <v>77</v>
      </c>
      <c r="AY485" s="230" t="s">
        <v>144</v>
      </c>
    </row>
    <row r="486" s="14" customFormat="1">
      <c r="A486" s="14"/>
      <c r="B486" s="241"/>
      <c r="C486" s="242"/>
      <c r="D486" s="221" t="s">
        <v>154</v>
      </c>
      <c r="E486" s="243" t="s">
        <v>32</v>
      </c>
      <c r="F486" s="244" t="s">
        <v>205</v>
      </c>
      <c r="G486" s="242"/>
      <c r="H486" s="245">
        <v>4.5</v>
      </c>
      <c r="I486" s="246"/>
      <c r="J486" s="242"/>
      <c r="K486" s="242"/>
      <c r="L486" s="247"/>
      <c r="M486" s="248"/>
      <c r="N486" s="249"/>
      <c r="O486" s="249"/>
      <c r="P486" s="249"/>
      <c r="Q486" s="249"/>
      <c r="R486" s="249"/>
      <c r="S486" s="249"/>
      <c r="T486" s="250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1" t="s">
        <v>154</v>
      </c>
      <c r="AU486" s="251" t="s">
        <v>87</v>
      </c>
      <c r="AV486" s="14" t="s">
        <v>152</v>
      </c>
      <c r="AW486" s="14" t="s">
        <v>39</v>
      </c>
      <c r="AX486" s="14" t="s">
        <v>85</v>
      </c>
      <c r="AY486" s="251" t="s">
        <v>144</v>
      </c>
    </row>
    <row r="487" s="2" customFormat="1">
      <c r="A487" s="40"/>
      <c r="B487" s="41"/>
      <c r="C487" s="206" t="s">
        <v>951</v>
      </c>
      <c r="D487" s="206" t="s">
        <v>147</v>
      </c>
      <c r="E487" s="207" t="s">
        <v>952</v>
      </c>
      <c r="F487" s="208" t="s">
        <v>953</v>
      </c>
      <c r="G487" s="209" t="s">
        <v>189</v>
      </c>
      <c r="H487" s="210">
        <v>12</v>
      </c>
      <c r="I487" s="211"/>
      <c r="J487" s="212">
        <f>ROUND(I487*H487,2)</f>
        <v>0</v>
      </c>
      <c r="K487" s="208" t="s">
        <v>151</v>
      </c>
      <c r="L487" s="46"/>
      <c r="M487" s="213" t="s">
        <v>32</v>
      </c>
      <c r="N487" s="214" t="s">
        <v>48</v>
      </c>
      <c r="O487" s="86"/>
      <c r="P487" s="215">
        <f>O487*H487</f>
        <v>0</v>
      </c>
      <c r="Q487" s="215">
        <v>0</v>
      </c>
      <c r="R487" s="215">
        <f>Q487*H487</f>
        <v>0</v>
      </c>
      <c r="S487" s="215">
        <v>0</v>
      </c>
      <c r="T487" s="216">
        <f>S487*H487</f>
        <v>0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17" t="s">
        <v>234</v>
      </c>
      <c r="AT487" s="217" t="s">
        <v>147</v>
      </c>
      <c r="AU487" s="217" t="s">
        <v>87</v>
      </c>
      <c r="AY487" s="18" t="s">
        <v>144</v>
      </c>
      <c r="BE487" s="218">
        <f>IF(N487="základní",J487,0)</f>
        <v>0</v>
      </c>
      <c r="BF487" s="218">
        <f>IF(N487="snížená",J487,0)</f>
        <v>0</v>
      </c>
      <c r="BG487" s="218">
        <f>IF(N487="zákl. přenesená",J487,0)</f>
        <v>0</v>
      </c>
      <c r="BH487" s="218">
        <f>IF(N487="sníž. přenesená",J487,0)</f>
        <v>0</v>
      </c>
      <c r="BI487" s="218">
        <f>IF(N487="nulová",J487,0)</f>
        <v>0</v>
      </c>
      <c r="BJ487" s="18" t="s">
        <v>85</v>
      </c>
      <c r="BK487" s="218">
        <f>ROUND(I487*H487,2)</f>
        <v>0</v>
      </c>
      <c r="BL487" s="18" t="s">
        <v>234</v>
      </c>
      <c r="BM487" s="217" t="s">
        <v>954</v>
      </c>
    </row>
    <row r="488" s="13" customFormat="1">
      <c r="A488" s="13"/>
      <c r="B488" s="219"/>
      <c r="C488" s="220"/>
      <c r="D488" s="221" t="s">
        <v>154</v>
      </c>
      <c r="E488" s="222" t="s">
        <v>32</v>
      </c>
      <c r="F488" s="223" t="s">
        <v>371</v>
      </c>
      <c r="G488" s="220"/>
      <c r="H488" s="224">
        <v>3</v>
      </c>
      <c r="I488" s="225"/>
      <c r="J488" s="220"/>
      <c r="K488" s="220"/>
      <c r="L488" s="226"/>
      <c r="M488" s="227"/>
      <c r="N488" s="228"/>
      <c r="O488" s="228"/>
      <c r="P488" s="228"/>
      <c r="Q488" s="228"/>
      <c r="R488" s="228"/>
      <c r="S488" s="228"/>
      <c r="T488" s="229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0" t="s">
        <v>154</v>
      </c>
      <c r="AU488" s="230" t="s">
        <v>87</v>
      </c>
      <c r="AV488" s="13" t="s">
        <v>87</v>
      </c>
      <c r="AW488" s="13" t="s">
        <v>39</v>
      </c>
      <c r="AX488" s="13" t="s">
        <v>77</v>
      </c>
      <c r="AY488" s="230" t="s">
        <v>144</v>
      </c>
    </row>
    <row r="489" s="13" customFormat="1">
      <c r="A489" s="13"/>
      <c r="B489" s="219"/>
      <c r="C489" s="220"/>
      <c r="D489" s="221" t="s">
        <v>154</v>
      </c>
      <c r="E489" s="222" t="s">
        <v>32</v>
      </c>
      <c r="F489" s="223" t="s">
        <v>955</v>
      </c>
      <c r="G489" s="220"/>
      <c r="H489" s="224">
        <v>9</v>
      </c>
      <c r="I489" s="225"/>
      <c r="J489" s="220"/>
      <c r="K489" s="220"/>
      <c r="L489" s="226"/>
      <c r="M489" s="227"/>
      <c r="N489" s="228"/>
      <c r="O489" s="228"/>
      <c r="P489" s="228"/>
      <c r="Q489" s="228"/>
      <c r="R489" s="228"/>
      <c r="S489" s="228"/>
      <c r="T489" s="229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0" t="s">
        <v>154</v>
      </c>
      <c r="AU489" s="230" t="s">
        <v>87</v>
      </c>
      <c r="AV489" s="13" t="s">
        <v>87</v>
      </c>
      <c r="AW489" s="13" t="s">
        <v>39</v>
      </c>
      <c r="AX489" s="13" t="s">
        <v>77</v>
      </c>
      <c r="AY489" s="230" t="s">
        <v>144</v>
      </c>
    </row>
    <row r="490" s="14" customFormat="1">
      <c r="A490" s="14"/>
      <c r="B490" s="241"/>
      <c r="C490" s="242"/>
      <c r="D490" s="221" t="s">
        <v>154</v>
      </c>
      <c r="E490" s="243" t="s">
        <v>32</v>
      </c>
      <c r="F490" s="244" t="s">
        <v>205</v>
      </c>
      <c r="G490" s="242"/>
      <c r="H490" s="245">
        <v>12</v>
      </c>
      <c r="I490" s="246"/>
      <c r="J490" s="242"/>
      <c r="K490" s="242"/>
      <c r="L490" s="247"/>
      <c r="M490" s="248"/>
      <c r="N490" s="249"/>
      <c r="O490" s="249"/>
      <c r="P490" s="249"/>
      <c r="Q490" s="249"/>
      <c r="R490" s="249"/>
      <c r="S490" s="249"/>
      <c r="T490" s="250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1" t="s">
        <v>154</v>
      </c>
      <c r="AU490" s="251" t="s">
        <v>87</v>
      </c>
      <c r="AV490" s="14" t="s">
        <v>152</v>
      </c>
      <c r="AW490" s="14" t="s">
        <v>39</v>
      </c>
      <c r="AX490" s="14" t="s">
        <v>85</v>
      </c>
      <c r="AY490" s="251" t="s">
        <v>144</v>
      </c>
    </row>
    <row r="491" s="2" customFormat="1">
      <c r="A491" s="40"/>
      <c r="B491" s="41"/>
      <c r="C491" s="206" t="s">
        <v>956</v>
      </c>
      <c r="D491" s="206" t="s">
        <v>147</v>
      </c>
      <c r="E491" s="207" t="s">
        <v>957</v>
      </c>
      <c r="F491" s="208" t="s">
        <v>958</v>
      </c>
      <c r="G491" s="209" t="s">
        <v>189</v>
      </c>
      <c r="H491" s="210">
        <v>1</v>
      </c>
      <c r="I491" s="211"/>
      <c r="J491" s="212">
        <f>ROUND(I491*H491,2)</f>
        <v>0</v>
      </c>
      <c r="K491" s="208" t="s">
        <v>151</v>
      </c>
      <c r="L491" s="46"/>
      <c r="M491" s="213" t="s">
        <v>32</v>
      </c>
      <c r="N491" s="214" t="s">
        <v>48</v>
      </c>
      <c r="O491" s="86"/>
      <c r="P491" s="215">
        <f>O491*H491</f>
        <v>0</v>
      </c>
      <c r="Q491" s="215">
        <v>0</v>
      </c>
      <c r="R491" s="215">
        <f>Q491*H491</f>
        <v>0</v>
      </c>
      <c r="S491" s="215">
        <v>0</v>
      </c>
      <c r="T491" s="216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17" t="s">
        <v>234</v>
      </c>
      <c r="AT491" s="217" t="s">
        <v>147</v>
      </c>
      <c r="AU491" s="217" t="s">
        <v>87</v>
      </c>
      <c r="AY491" s="18" t="s">
        <v>144</v>
      </c>
      <c r="BE491" s="218">
        <f>IF(N491="základní",J491,0)</f>
        <v>0</v>
      </c>
      <c r="BF491" s="218">
        <f>IF(N491="snížená",J491,0)</f>
        <v>0</v>
      </c>
      <c r="BG491" s="218">
        <f>IF(N491="zákl. přenesená",J491,0)</f>
        <v>0</v>
      </c>
      <c r="BH491" s="218">
        <f>IF(N491="sníž. přenesená",J491,0)</f>
        <v>0</v>
      </c>
      <c r="BI491" s="218">
        <f>IF(N491="nulová",J491,0)</f>
        <v>0</v>
      </c>
      <c r="BJ491" s="18" t="s">
        <v>85</v>
      </c>
      <c r="BK491" s="218">
        <f>ROUND(I491*H491,2)</f>
        <v>0</v>
      </c>
      <c r="BL491" s="18" t="s">
        <v>234</v>
      </c>
      <c r="BM491" s="217" t="s">
        <v>959</v>
      </c>
    </row>
    <row r="492" s="13" customFormat="1">
      <c r="A492" s="13"/>
      <c r="B492" s="219"/>
      <c r="C492" s="220"/>
      <c r="D492" s="221" t="s">
        <v>154</v>
      </c>
      <c r="E492" s="222" t="s">
        <v>32</v>
      </c>
      <c r="F492" s="223" t="s">
        <v>960</v>
      </c>
      <c r="G492" s="220"/>
      <c r="H492" s="224">
        <v>1</v>
      </c>
      <c r="I492" s="225"/>
      <c r="J492" s="220"/>
      <c r="K492" s="220"/>
      <c r="L492" s="226"/>
      <c r="M492" s="227"/>
      <c r="N492" s="228"/>
      <c r="O492" s="228"/>
      <c r="P492" s="228"/>
      <c r="Q492" s="228"/>
      <c r="R492" s="228"/>
      <c r="S492" s="228"/>
      <c r="T492" s="229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0" t="s">
        <v>154</v>
      </c>
      <c r="AU492" s="230" t="s">
        <v>87</v>
      </c>
      <c r="AV492" s="13" t="s">
        <v>87</v>
      </c>
      <c r="AW492" s="13" t="s">
        <v>39</v>
      </c>
      <c r="AX492" s="13" t="s">
        <v>85</v>
      </c>
      <c r="AY492" s="230" t="s">
        <v>144</v>
      </c>
    </row>
    <row r="493" s="2" customFormat="1">
      <c r="A493" s="40"/>
      <c r="B493" s="41"/>
      <c r="C493" s="231" t="s">
        <v>961</v>
      </c>
      <c r="D493" s="231" t="s">
        <v>193</v>
      </c>
      <c r="E493" s="232" t="s">
        <v>962</v>
      </c>
      <c r="F493" s="233" t="s">
        <v>963</v>
      </c>
      <c r="G493" s="234" t="s">
        <v>189</v>
      </c>
      <c r="H493" s="235">
        <v>1</v>
      </c>
      <c r="I493" s="236"/>
      <c r="J493" s="237">
        <f>ROUND(I493*H493,2)</f>
        <v>0</v>
      </c>
      <c r="K493" s="233" t="s">
        <v>151</v>
      </c>
      <c r="L493" s="238"/>
      <c r="M493" s="239" t="s">
        <v>32</v>
      </c>
      <c r="N493" s="240" t="s">
        <v>48</v>
      </c>
      <c r="O493" s="86"/>
      <c r="P493" s="215">
        <f>O493*H493</f>
        <v>0</v>
      </c>
      <c r="Q493" s="215">
        <v>0.0195</v>
      </c>
      <c r="R493" s="215">
        <f>Q493*H493</f>
        <v>0.0195</v>
      </c>
      <c r="S493" s="215">
        <v>0</v>
      </c>
      <c r="T493" s="216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17" t="s">
        <v>314</v>
      </c>
      <c r="AT493" s="217" t="s">
        <v>193</v>
      </c>
      <c r="AU493" s="217" t="s">
        <v>87</v>
      </c>
      <c r="AY493" s="18" t="s">
        <v>144</v>
      </c>
      <c r="BE493" s="218">
        <f>IF(N493="základní",J493,0)</f>
        <v>0</v>
      </c>
      <c r="BF493" s="218">
        <f>IF(N493="snížená",J493,0)</f>
        <v>0</v>
      </c>
      <c r="BG493" s="218">
        <f>IF(N493="zákl. přenesená",J493,0)</f>
        <v>0</v>
      </c>
      <c r="BH493" s="218">
        <f>IF(N493="sníž. přenesená",J493,0)</f>
        <v>0</v>
      </c>
      <c r="BI493" s="218">
        <f>IF(N493="nulová",J493,0)</f>
        <v>0</v>
      </c>
      <c r="BJ493" s="18" t="s">
        <v>85</v>
      </c>
      <c r="BK493" s="218">
        <f>ROUND(I493*H493,2)</f>
        <v>0</v>
      </c>
      <c r="BL493" s="18" t="s">
        <v>234</v>
      </c>
      <c r="BM493" s="217" t="s">
        <v>964</v>
      </c>
    </row>
    <row r="494" s="2" customFormat="1">
      <c r="A494" s="40"/>
      <c r="B494" s="41"/>
      <c r="C494" s="42"/>
      <c r="D494" s="221" t="s">
        <v>295</v>
      </c>
      <c r="E494" s="42"/>
      <c r="F494" s="252" t="s">
        <v>965</v>
      </c>
      <c r="G494" s="42"/>
      <c r="H494" s="42"/>
      <c r="I494" s="253"/>
      <c r="J494" s="42"/>
      <c r="K494" s="42"/>
      <c r="L494" s="46"/>
      <c r="M494" s="254"/>
      <c r="N494" s="255"/>
      <c r="O494" s="86"/>
      <c r="P494" s="86"/>
      <c r="Q494" s="86"/>
      <c r="R494" s="86"/>
      <c r="S494" s="86"/>
      <c r="T494" s="87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8" t="s">
        <v>295</v>
      </c>
      <c r="AU494" s="18" t="s">
        <v>87</v>
      </c>
    </row>
    <row r="495" s="2" customFormat="1">
      <c r="A495" s="40"/>
      <c r="B495" s="41"/>
      <c r="C495" s="206" t="s">
        <v>966</v>
      </c>
      <c r="D495" s="206" t="s">
        <v>147</v>
      </c>
      <c r="E495" s="207" t="s">
        <v>967</v>
      </c>
      <c r="F495" s="208" t="s">
        <v>968</v>
      </c>
      <c r="G495" s="209" t="s">
        <v>189</v>
      </c>
      <c r="H495" s="210">
        <v>1</v>
      </c>
      <c r="I495" s="211"/>
      <c r="J495" s="212">
        <f>ROUND(I495*H495,2)</f>
        <v>0</v>
      </c>
      <c r="K495" s="208" t="s">
        <v>151</v>
      </c>
      <c r="L495" s="46"/>
      <c r="M495" s="213" t="s">
        <v>32</v>
      </c>
      <c r="N495" s="214" t="s">
        <v>48</v>
      </c>
      <c r="O495" s="86"/>
      <c r="P495" s="215">
        <f>O495*H495</f>
        <v>0</v>
      </c>
      <c r="Q495" s="215">
        <v>0</v>
      </c>
      <c r="R495" s="215">
        <f>Q495*H495</f>
        <v>0</v>
      </c>
      <c r="S495" s="215">
        <v>0</v>
      </c>
      <c r="T495" s="216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17" t="s">
        <v>234</v>
      </c>
      <c r="AT495" s="217" t="s">
        <v>147</v>
      </c>
      <c r="AU495" s="217" t="s">
        <v>87</v>
      </c>
      <c r="AY495" s="18" t="s">
        <v>144</v>
      </c>
      <c r="BE495" s="218">
        <f>IF(N495="základní",J495,0)</f>
        <v>0</v>
      </c>
      <c r="BF495" s="218">
        <f>IF(N495="snížená",J495,0)</f>
        <v>0</v>
      </c>
      <c r="BG495" s="218">
        <f>IF(N495="zákl. přenesená",J495,0)</f>
        <v>0</v>
      </c>
      <c r="BH495" s="218">
        <f>IF(N495="sníž. přenesená",J495,0)</f>
        <v>0</v>
      </c>
      <c r="BI495" s="218">
        <f>IF(N495="nulová",J495,0)</f>
        <v>0</v>
      </c>
      <c r="BJ495" s="18" t="s">
        <v>85</v>
      </c>
      <c r="BK495" s="218">
        <f>ROUND(I495*H495,2)</f>
        <v>0</v>
      </c>
      <c r="BL495" s="18" t="s">
        <v>234</v>
      </c>
      <c r="BM495" s="217" t="s">
        <v>969</v>
      </c>
    </row>
    <row r="496" s="13" customFormat="1">
      <c r="A496" s="13"/>
      <c r="B496" s="219"/>
      <c r="C496" s="220"/>
      <c r="D496" s="221" t="s">
        <v>154</v>
      </c>
      <c r="E496" s="222" t="s">
        <v>32</v>
      </c>
      <c r="F496" s="223" t="s">
        <v>970</v>
      </c>
      <c r="G496" s="220"/>
      <c r="H496" s="224">
        <v>1</v>
      </c>
      <c r="I496" s="225"/>
      <c r="J496" s="220"/>
      <c r="K496" s="220"/>
      <c r="L496" s="226"/>
      <c r="M496" s="227"/>
      <c r="N496" s="228"/>
      <c r="O496" s="228"/>
      <c r="P496" s="228"/>
      <c r="Q496" s="228"/>
      <c r="R496" s="228"/>
      <c r="S496" s="228"/>
      <c r="T496" s="229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0" t="s">
        <v>154</v>
      </c>
      <c r="AU496" s="230" t="s">
        <v>87</v>
      </c>
      <c r="AV496" s="13" t="s">
        <v>87</v>
      </c>
      <c r="AW496" s="13" t="s">
        <v>39</v>
      </c>
      <c r="AX496" s="13" t="s">
        <v>85</v>
      </c>
      <c r="AY496" s="230" t="s">
        <v>144</v>
      </c>
    </row>
    <row r="497" s="2" customFormat="1">
      <c r="A497" s="40"/>
      <c r="B497" s="41"/>
      <c r="C497" s="231" t="s">
        <v>971</v>
      </c>
      <c r="D497" s="231" t="s">
        <v>193</v>
      </c>
      <c r="E497" s="232" t="s">
        <v>972</v>
      </c>
      <c r="F497" s="233" t="s">
        <v>973</v>
      </c>
      <c r="G497" s="234" t="s">
        <v>189</v>
      </c>
      <c r="H497" s="235">
        <v>1</v>
      </c>
      <c r="I497" s="236"/>
      <c r="J497" s="237">
        <f>ROUND(I497*H497,2)</f>
        <v>0</v>
      </c>
      <c r="K497" s="233" t="s">
        <v>151</v>
      </c>
      <c r="L497" s="238"/>
      <c r="M497" s="239" t="s">
        <v>32</v>
      </c>
      <c r="N497" s="240" t="s">
        <v>48</v>
      </c>
      <c r="O497" s="86"/>
      <c r="P497" s="215">
        <f>O497*H497</f>
        <v>0</v>
      </c>
      <c r="Q497" s="215">
        <v>0.032000000000000001</v>
      </c>
      <c r="R497" s="215">
        <f>Q497*H497</f>
        <v>0.032000000000000001</v>
      </c>
      <c r="S497" s="215">
        <v>0</v>
      </c>
      <c r="T497" s="216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17" t="s">
        <v>314</v>
      </c>
      <c r="AT497" s="217" t="s">
        <v>193</v>
      </c>
      <c r="AU497" s="217" t="s">
        <v>87</v>
      </c>
      <c r="AY497" s="18" t="s">
        <v>144</v>
      </c>
      <c r="BE497" s="218">
        <f>IF(N497="základní",J497,0)</f>
        <v>0</v>
      </c>
      <c r="BF497" s="218">
        <f>IF(N497="snížená",J497,0)</f>
        <v>0</v>
      </c>
      <c r="BG497" s="218">
        <f>IF(N497="zákl. přenesená",J497,0)</f>
        <v>0</v>
      </c>
      <c r="BH497" s="218">
        <f>IF(N497="sníž. přenesená",J497,0)</f>
        <v>0</v>
      </c>
      <c r="BI497" s="218">
        <f>IF(N497="nulová",J497,0)</f>
        <v>0</v>
      </c>
      <c r="BJ497" s="18" t="s">
        <v>85</v>
      </c>
      <c r="BK497" s="218">
        <f>ROUND(I497*H497,2)</f>
        <v>0</v>
      </c>
      <c r="BL497" s="18" t="s">
        <v>234</v>
      </c>
      <c r="BM497" s="217" t="s">
        <v>974</v>
      </c>
    </row>
    <row r="498" s="2" customFormat="1">
      <c r="A498" s="40"/>
      <c r="B498" s="41"/>
      <c r="C498" s="42"/>
      <c r="D498" s="221" t="s">
        <v>295</v>
      </c>
      <c r="E498" s="42"/>
      <c r="F498" s="252" t="s">
        <v>975</v>
      </c>
      <c r="G498" s="42"/>
      <c r="H498" s="42"/>
      <c r="I498" s="253"/>
      <c r="J498" s="42"/>
      <c r="K498" s="42"/>
      <c r="L498" s="46"/>
      <c r="M498" s="254"/>
      <c r="N498" s="255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8" t="s">
        <v>295</v>
      </c>
      <c r="AU498" s="18" t="s">
        <v>87</v>
      </c>
    </row>
    <row r="499" s="2" customFormat="1" ht="44.25" customHeight="1">
      <c r="A499" s="40"/>
      <c r="B499" s="41"/>
      <c r="C499" s="206" t="s">
        <v>976</v>
      </c>
      <c r="D499" s="206" t="s">
        <v>147</v>
      </c>
      <c r="E499" s="207" t="s">
        <v>977</v>
      </c>
      <c r="F499" s="208" t="s">
        <v>978</v>
      </c>
      <c r="G499" s="209" t="s">
        <v>189</v>
      </c>
      <c r="H499" s="210">
        <v>1</v>
      </c>
      <c r="I499" s="211"/>
      <c r="J499" s="212">
        <f>ROUND(I499*H499,2)</f>
        <v>0</v>
      </c>
      <c r="K499" s="208" t="s">
        <v>151</v>
      </c>
      <c r="L499" s="46"/>
      <c r="M499" s="213" t="s">
        <v>32</v>
      </c>
      <c r="N499" s="214" t="s">
        <v>48</v>
      </c>
      <c r="O499" s="86"/>
      <c r="P499" s="215">
        <f>O499*H499</f>
        <v>0</v>
      </c>
      <c r="Q499" s="215">
        <v>0</v>
      </c>
      <c r="R499" s="215">
        <f>Q499*H499</f>
        <v>0</v>
      </c>
      <c r="S499" s="215">
        <v>0</v>
      </c>
      <c r="T499" s="216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17" t="s">
        <v>234</v>
      </c>
      <c r="AT499" s="217" t="s">
        <v>147</v>
      </c>
      <c r="AU499" s="217" t="s">
        <v>87</v>
      </c>
      <c r="AY499" s="18" t="s">
        <v>144</v>
      </c>
      <c r="BE499" s="218">
        <f>IF(N499="základní",J499,0)</f>
        <v>0</v>
      </c>
      <c r="BF499" s="218">
        <f>IF(N499="snížená",J499,0)</f>
        <v>0</v>
      </c>
      <c r="BG499" s="218">
        <f>IF(N499="zákl. přenesená",J499,0)</f>
        <v>0</v>
      </c>
      <c r="BH499" s="218">
        <f>IF(N499="sníž. přenesená",J499,0)</f>
        <v>0</v>
      </c>
      <c r="BI499" s="218">
        <f>IF(N499="nulová",J499,0)</f>
        <v>0</v>
      </c>
      <c r="BJ499" s="18" t="s">
        <v>85</v>
      </c>
      <c r="BK499" s="218">
        <f>ROUND(I499*H499,2)</f>
        <v>0</v>
      </c>
      <c r="BL499" s="18" t="s">
        <v>234</v>
      </c>
      <c r="BM499" s="217" t="s">
        <v>979</v>
      </c>
    </row>
    <row r="500" s="2" customFormat="1">
      <c r="A500" s="40"/>
      <c r="B500" s="41"/>
      <c r="C500" s="42"/>
      <c r="D500" s="221" t="s">
        <v>295</v>
      </c>
      <c r="E500" s="42"/>
      <c r="F500" s="252" t="s">
        <v>980</v>
      </c>
      <c r="G500" s="42"/>
      <c r="H500" s="42"/>
      <c r="I500" s="253"/>
      <c r="J500" s="42"/>
      <c r="K500" s="42"/>
      <c r="L500" s="46"/>
      <c r="M500" s="254"/>
      <c r="N500" s="255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8" t="s">
        <v>295</v>
      </c>
      <c r="AU500" s="18" t="s">
        <v>87</v>
      </c>
    </row>
    <row r="501" s="13" customFormat="1">
      <c r="A501" s="13"/>
      <c r="B501" s="219"/>
      <c r="C501" s="220"/>
      <c r="D501" s="221" t="s">
        <v>154</v>
      </c>
      <c r="E501" s="222" t="s">
        <v>32</v>
      </c>
      <c r="F501" s="223" t="s">
        <v>286</v>
      </c>
      <c r="G501" s="220"/>
      <c r="H501" s="224">
        <v>1</v>
      </c>
      <c r="I501" s="225"/>
      <c r="J501" s="220"/>
      <c r="K501" s="220"/>
      <c r="L501" s="226"/>
      <c r="M501" s="227"/>
      <c r="N501" s="228"/>
      <c r="O501" s="228"/>
      <c r="P501" s="228"/>
      <c r="Q501" s="228"/>
      <c r="R501" s="228"/>
      <c r="S501" s="228"/>
      <c r="T501" s="229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0" t="s">
        <v>154</v>
      </c>
      <c r="AU501" s="230" t="s">
        <v>87</v>
      </c>
      <c r="AV501" s="13" t="s">
        <v>87</v>
      </c>
      <c r="AW501" s="13" t="s">
        <v>39</v>
      </c>
      <c r="AX501" s="13" t="s">
        <v>85</v>
      </c>
      <c r="AY501" s="230" t="s">
        <v>144</v>
      </c>
    </row>
    <row r="502" s="2" customFormat="1">
      <c r="A502" s="40"/>
      <c r="B502" s="41"/>
      <c r="C502" s="206" t="s">
        <v>981</v>
      </c>
      <c r="D502" s="206" t="s">
        <v>147</v>
      </c>
      <c r="E502" s="207" t="s">
        <v>982</v>
      </c>
      <c r="F502" s="208" t="s">
        <v>983</v>
      </c>
      <c r="G502" s="209" t="s">
        <v>189</v>
      </c>
      <c r="H502" s="210">
        <v>8</v>
      </c>
      <c r="I502" s="211"/>
      <c r="J502" s="212">
        <f>ROUND(I502*H502,2)</f>
        <v>0</v>
      </c>
      <c r="K502" s="208" t="s">
        <v>151</v>
      </c>
      <c r="L502" s="46"/>
      <c r="M502" s="213" t="s">
        <v>32</v>
      </c>
      <c r="N502" s="214" t="s">
        <v>48</v>
      </c>
      <c r="O502" s="86"/>
      <c r="P502" s="215">
        <f>O502*H502</f>
        <v>0</v>
      </c>
      <c r="Q502" s="215">
        <v>0</v>
      </c>
      <c r="R502" s="215">
        <f>Q502*H502</f>
        <v>0</v>
      </c>
      <c r="S502" s="215">
        <v>0</v>
      </c>
      <c r="T502" s="216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17" t="s">
        <v>234</v>
      </c>
      <c r="AT502" s="217" t="s">
        <v>147</v>
      </c>
      <c r="AU502" s="217" t="s">
        <v>87</v>
      </c>
      <c r="AY502" s="18" t="s">
        <v>144</v>
      </c>
      <c r="BE502" s="218">
        <f>IF(N502="základní",J502,0)</f>
        <v>0</v>
      </c>
      <c r="BF502" s="218">
        <f>IF(N502="snížená",J502,0)</f>
        <v>0</v>
      </c>
      <c r="BG502" s="218">
        <f>IF(N502="zákl. přenesená",J502,0)</f>
        <v>0</v>
      </c>
      <c r="BH502" s="218">
        <f>IF(N502="sníž. přenesená",J502,0)</f>
        <v>0</v>
      </c>
      <c r="BI502" s="218">
        <f>IF(N502="nulová",J502,0)</f>
        <v>0</v>
      </c>
      <c r="BJ502" s="18" t="s">
        <v>85</v>
      </c>
      <c r="BK502" s="218">
        <f>ROUND(I502*H502,2)</f>
        <v>0</v>
      </c>
      <c r="BL502" s="18" t="s">
        <v>234</v>
      </c>
      <c r="BM502" s="217" t="s">
        <v>984</v>
      </c>
    </row>
    <row r="503" s="13" customFormat="1">
      <c r="A503" s="13"/>
      <c r="B503" s="219"/>
      <c r="C503" s="220"/>
      <c r="D503" s="221" t="s">
        <v>154</v>
      </c>
      <c r="E503" s="222" t="s">
        <v>32</v>
      </c>
      <c r="F503" s="223" t="s">
        <v>985</v>
      </c>
      <c r="G503" s="220"/>
      <c r="H503" s="224">
        <v>8</v>
      </c>
      <c r="I503" s="225"/>
      <c r="J503" s="220"/>
      <c r="K503" s="220"/>
      <c r="L503" s="226"/>
      <c r="M503" s="227"/>
      <c r="N503" s="228"/>
      <c r="O503" s="228"/>
      <c r="P503" s="228"/>
      <c r="Q503" s="228"/>
      <c r="R503" s="228"/>
      <c r="S503" s="228"/>
      <c r="T503" s="229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0" t="s">
        <v>154</v>
      </c>
      <c r="AU503" s="230" t="s">
        <v>87</v>
      </c>
      <c r="AV503" s="13" t="s">
        <v>87</v>
      </c>
      <c r="AW503" s="13" t="s">
        <v>39</v>
      </c>
      <c r="AX503" s="13" t="s">
        <v>85</v>
      </c>
      <c r="AY503" s="230" t="s">
        <v>144</v>
      </c>
    </row>
    <row r="504" s="2" customFormat="1">
      <c r="A504" s="40"/>
      <c r="B504" s="41"/>
      <c r="C504" s="231" t="s">
        <v>986</v>
      </c>
      <c r="D504" s="231" t="s">
        <v>193</v>
      </c>
      <c r="E504" s="232" t="s">
        <v>987</v>
      </c>
      <c r="F504" s="233" t="s">
        <v>988</v>
      </c>
      <c r="G504" s="234" t="s">
        <v>189</v>
      </c>
      <c r="H504" s="235">
        <v>8</v>
      </c>
      <c r="I504" s="236"/>
      <c r="J504" s="237">
        <f>ROUND(I504*H504,2)</f>
        <v>0</v>
      </c>
      <c r="K504" s="233" t="s">
        <v>32</v>
      </c>
      <c r="L504" s="238"/>
      <c r="M504" s="239" t="s">
        <v>32</v>
      </c>
      <c r="N504" s="240" t="s">
        <v>48</v>
      </c>
      <c r="O504" s="86"/>
      <c r="P504" s="215">
        <f>O504*H504</f>
        <v>0</v>
      </c>
      <c r="Q504" s="215">
        <v>0.0038</v>
      </c>
      <c r="R504" s="215">
        <f>Q504*H504</f>
        <v>0.0304</v>
      </c>
      <c r="S504" s="215">
        <v>0</v>
      </c>
      <c r="T504" s="216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17" t="s">
        <v>314</v>
      </c>
      <c r="AT504" s="217" t="s">
        <v>193</v>
      </c>
      <c r="AU504" s="217" t="s">
        <v>87</v>
      </c>
      <c r="AY504" s="18" t="s">
        <v>144</v>
      </c>
      <c r="BE504" s="218">
        <f>IF(N504="základní",J504,0)</f>
        <v>0</v>
      </c>
      <c r="BF504" s="218">
        <f>IF(N504="snížená",J504,0)</f>
        <v>0</v>
      </c>
      <c r="BG504" s="218">
        <f>IF(N504="zákl. přenesená",J504,0)</f>
        <v>0</v>
      </c>
      <c r="BH504" s="218">
        <f>IF(N504="sníž. přenesená",J504,0)</f>
        <v>0</v>
      </c>
      <c r="BI504" s="218">
        <f>IF(N504="nulová",J504,0)</f>
        <v>0</v>
      </c>
      <c r="BJ504" s="18" t="s">
        <v>85</v>
      </c>
      <c r="BK504" s="218">
        <f>ROUND(I504*H504,2)</f>
        <v>0</v>
      </c>
      <c r="BL504" s="18" t="s">
        <v>234</v>
      </c>
      <c r="BM504" s="217" t="s">
        <v>989</v>
      </c>
    </row>
    <row r="505" s="2" customFormat="1">
      <c r="A505" s="40"/>
      <c r="B505" s="41"/>
      <c r="C505" s="206" t="s">
        <v>990</v>
      </c>
      <c r="D505" s="206" t="s">
        <v>147</v>
      </c>
      <c r="E505" s="207" t="s">
        <v>991</v>
      </c>
      <c r="F505" s="208" t="s">
        <v>992</v>
      </c>
      <c r="G505" s="209" t="s">
        <v>189</v>
      </c>
      <c r="H505" s="210">
        <v>1</v>
      </c>
      <c r="I505" s="211"/>
      <c r="J505" s="212">
        <f>ROUND(I505*H505,2)</f>
        <v>0</v>
      </c>
      <c r="K505" s="208" t="s">
        <v>151</v>
      </c>
      <c r="L505" s="46"/>
      <c r="M505" s="213" t="s">
        <v>32</v>
      </c>
      <c r="N505" s="214" t="s">
        <v>48</v>
      </c>
      <c r="O505" s="86"/>
      <c r="P505" s="215">
        <f>O505*H505</f>
        <v>0</v>
      </c>
      <c r="Q505" s="215">
        <v>0</v>
      </c>
      <c r="R505" s="215">
        <f>Q505*H505</f>
        <v>0</v>
      </c>
      <c r="S505" s="215">
        <v>0</v>
      </c>
      <c r="T505" s="216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17" t="s">
        <v>234</v>
      </c>
      <c r="AT505" s="217" t="s">
        <v>147</v>
      </c>
      <c r="AU505" s="217" t="s">
        <v>87</v>
      </c>
      <c r="AY505" s="18" t="s">
        <v>144</v>
      </c>
      <c r="BE505" s="218">
        <f>IF(N505="základní",J505,0)</f>
        <v>0</v>
      </c>
      <c r="BF505" s="218">
        <f>IF(N505="snížená",J505,0)</f>
        <v>0</v>
      </c>
      <c r="BG505" s="218">
        <f>IF(N505="zákl. přenesená",J505,0)</f>
        <v>0</v>
      </c>
      <c r="BH505" s="218">
        <f>IF(N505="sníž. přenesená",J505,0)</f>
        <v>0</v>
      </c>
      <c r="BI505" s="218">
        <f>IF(N505="nulová",J505,0)</f>
        <v>0</v>
      </c>
      <c r="BJ505" s="18" t="s">
        <v>85</v>
      </c>
      <c r="BK505" s="218">
        <f>ROUND(I505*H505,2)</f>
        <v>0</v>
      </c>
      <c r="BL505" s="18" t="s">
        <v>234</v>
      </c>
      <c r="BM505" s="217" t="s">
        <v>993</v>
      </c>
    </row>
    <row r="506" s="2" customFormat="1" ht="16.5" customHeight="1">
      <c r="A506" s="40"/>
      <c r="B506" s="41"/>
      <c r="C506" s="231" t="s">
        <v>994</v>
      </c>
      <c r="D506" s="231" t="s">
        <v>193</v>
      </c>
      <c r="E506" s="232" t="s">
        <v>995</v>
      </c>
      <c r="F506" s="233" t="s">
        <v>996</v>
      </c>
      <c r="G506" s="234" t="s">
        <v>844</v>
      </c>
      <c r="H506" s="235">
        <v>1</v>
      </c>
      <c r="I506" s="236"/>
      <c r="J506" s="237">
        <f>ROUND(I506*H506,2)</f>
        <v>0</v>
      </c>
      <c r="K506" s="233" t="s">
        <v>32</v>
      </c>
      <c r="L506" s="238"/>
      <c r="M506" s="239" t="s">
        <v>32</v>
      </c>
      <c r="N506" s="240" t="s">
        <v>48</v>
      </c>
      <c r="O506" s="86"/>
      <c r="P506" s="215">
        <f>O506*H506</f>
        <v>0</v>
      </c>
      <c r="Q506" s="215">
        <v>0</v>
      </c>
      <c r="R506" s="215">
        <f>Q506*H506</f>
        <v>0</v>
      </c>
      <c r="S506" s="215">
        <v>0</v>
      </c>
      <c r="T506" s="216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17" t="s">
        <v>314</v>
      </c>
      <c r="AT506" s="217" t="s">
        <v>193</v>
      </c>
      <c r="AU506" s="217" t="s">
        <v>87</v>
      </c>
      <c r="AY506" s="18" t="s">
        <v>144</v>
      </c>
      <c r="BE506" s="218">
        <f>IF(N506="základní",J506,0)</f>
        <v>0</v>
      </c>
      <c r="BF506" s="218">
        <f>IF(N506="snížená",J506,0)</f>
        <v>0</v>
      </c>
      <c r="BG506" s="218">
        <f>IF(N506="zákl. přenesená",J506,0)</f>
        <v>0</v>
      </c>
      <c r="BH506" s="218">
        <f>IF(N506="sníž. přenesená",J506,0)</f>
        <v>0</v>
      </c>
      <c r="BI506" s="218">
        <f>IF(N506="nulová",J506,0)</f>
        <v>0</v>
      </c>
      <c r="BJ506" s="18" t="s">
        <v>85</v>
      </c>
      <c r="BK506" s="218">
        <f>ROUND(I506*H506,2)</f>
        <v>0</v>
      </c>
      <c r="BL506" s="18" t="s">
        <v>234</v>
      </c>
      <c r="BM506" s="217" t="s">
        <v>997</v>
      </c>
    </row>
    <row r="507" s="2" customFormat="1">
      <c r="A507" s="40"/>
      <c r="B507" s="41"/>
      <c r="C507" s="206" t="s">
        <v>998</v>
      </c>
      <c r="D507" s="206" t="s">
        <v>147</v>
      </c>
      <c r="E507" s="207" t="s">
        <v>999</v>
      </c>
      <c r="F507" s="208" t="s">
        <v>1000</v>
      </c>
      <c r="G507" s="209" t="s">
        <v>189</v>
      </c>
      <c r="H507" s="210">
        <v>1</v>
      </c>
      <c r="I507" s="211"/>
      <c r="J507" s="212">
        <f>ROUND(I507*H507,2)</f>
        <v>0</v>
      </c>
      <c r="K507" s="208" t="s">
        <v>151</v>
      </c>
      <c r="L507" s="46"/>
      <c r="M507" s="213" t="s">
        <v>32</v>
      </c>
      <c r="N507" s="214" t="s">
        <v>48</v>
      </c>
      <c r="O507" s="86"/>
      <c r="P507" s="215">
        <f>O507*H507</f>
        <v>0</v>
      </c>
      <c r="Q507" s="215">
        <v>0</v>
      </c>
      <c r="R507" s="215">
        <f>Q507*H507</f>
        <v>0</v>
      </c>
      <c r="S507" s="215">
        <v>0</v>
      </c>
      <c r="T507" s="216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17" t="s">
        <v>234</v>
      </c>
      <c r="AT507" s="217" t="s">
        <v>147</v>
      </c>
      <c r="AU507" s="217" t="s">
        <v>87</v>
      </c>
      <c r="AY507" s="18" t="s">
        <v>144</v>
      </c>
      <c r="BE507" s="218">
        <f>IF(N507="základní",J507,0)</f>
        <v>0</v>
      </c>
      <c r="BF507" s="218">
        <f>IF(N507="snížená",J507,0)</f>
        <v>0</v>
      </c>
      <c r="BG507" s="218">
        <f>IF(N507="zákl. přenesená",J507,0)</f>
        <v>0</v>
      </c>
      <c r="BH507" s="218">
        <f>IF(N507="sníž. přenesená",J507,0)</f>
        <v>0</v>
      </c>
      <c r="BI507" s="218">
        <f>IF(N507="nulová",J507,0)</f>
        <v>0</v>
      </c>
      <c r="BJ507" s="18" t="s">
        <v>85</v>
      </c>
      <c r="BK507" s="218">
        <f>ROUND(I507*H507,2)</f>
        <v>0</v>
      </c>
      <c r="BL507" s="18" t="s">
        <v>234</v>
      </c>
      <c r="BM507" s="217" t="s">
        <v>1001</v>
      </c>
    </row>
    <row r="508" s="2" customFormat="1">
      <c r="A508" s="40"/>
      <c r="B508" s="41"/>
      <c r="C508" s="231" t="s">
        <v>1002</v>
      </c>
      <c r="D508" s="231" t="s">
        <v>193</v>
      </c>
      <c r="E508" s="232" t="s">
        <v>1003</v>
      </c>
      <c r="F508" s="233" t="s">
        <v>1004</v>
      </c>
      <c r="G508" s="234" t="s">
        <v>189</v>
      </c>
      <c r="H508" s="235">
        <v>1</v>
      </c>
      <c r="I508" s="236"/>
      <c r="J508" s="237">
        <f>ROUND(I508*H508,2)</f>
        <v>0</v>
      </c>
      <c r="K508" s="233" t="s">
        <v>151</v>
      </c>
      <c r="L508" s="238"/>
      <c r="M508" s="239" t="s">
        <v>32</v>
      </c>
      <c r="N508" s="240" t="s">
        <v>48</v>
      </c>
      <c r="O508" s="86"/>
      <c r="P508" s="215">
        <f>O508*H508</f>
        <v>0</v>
      </c>
      <c r="Q508" s="215">
        <v>0.0011999999999999999</v>
      </c>
      <c r="R508" s="215">
        <f>Q508*H508</f>
        <v>0.0011999999999999999</v>
      </c>
      <c r="S508" s="215">
        <v>0</v>
      </c>
      <c r="T508" s="216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17" t="s">
        <v>314</v>
      </c>
      <c r="AT508" s="217" t="s">
        <v>193</v>
      </c>
      <c r="AU508" s="217" t="s">
        <v>87</v>
      </c>
      <c r="AY508" s="18" t="s">
        <v>144</v>
      </c>
      <c r="BE508" s="218">
        <f>IF(N508="základní",J508,0)</f>
        <v>0</v>
      </c>
      <c r="BF508" s="218">
        <f>IF(N508="snížená",J508,0)</f>
        <v>0</v>
      </c>
      <c r="BG508" s="218">
        <f>IF(N508="zákl. přenesená",J508,0)</f>
        <v>0</v>
      </c>
      <c r="BH508" s="218">
        <f>IF(N508="sníž. přenesená",J508,0)</f>
        <v>0</v>
      </c>
      <c r="BI508" s="218">
        <f>IF(N508="nulová",J508,0)</f>
        <v>0</v>
      </c>
      <c r="BJ508" s="18" t="s">
        <v>85</v>
      </c>
      <c r="BK508" s="218">
        <f>ROUND(I508*H508,2)</f>
        <v>0</v>
      </c>
      <c r="BL508" s="18" t="s">
        <v>234</v>
      </c>
      <c r="BM508" s="217" t="s">
        <v>1005</v>
      </c>
    </row>
    <row r="509" s="2" customFormat="1">
      <c r="A509" s="40"/>
      <c r="B509" s="41"/>
      <c r="C509" s="206" t="s">
        <v>1006</v>
      </c>
      <c r="D509" s="206" t="s">
        <v>147</v>
      </c>
      <c r="E509" s="207" t="s">
        <v>1007</v>
      </c>
      <c r="F509" s="208" t="s">
        <v>1008</v>
      </c>
      <c r="G509" s="209" t="s">
        <v>189</v>
      </c>
      <c r="H509" s="210">
        <v>2</v>
      </c>
      <c r="I509" s="211"/>
      <c r="J509" s="212">
        <f>ROUND(I509*H509,2)</f>
        <v>0</v>
      </c>
      <c r="K509" s="208" t="s">
        <v>151</v>
      </c>
      <c r="L509" s="46"/>
      <c r="M509" s="213" t="s">
        <v>32</v>
      </c>
      <c r="N509" s="214" t="s">
        <v>48</v>
      </c>
      <c r="O509" s="86"/>
      <c r="P509" s="215">
        <f>O509*H509</f>
        <v>0</v>
      </c>
      <c r="Q509" s="215">
        <v>0</v>
      </c>
      <c r="R509" s="215">
        <f>Q509*H509</f>
        <v>0</v>
      </c>
      <c r="S509" s="215">
        <v>0.0043</v>
      </c>
      <c r="T509" s="216">
        <f>S509*H509</f>
        <v>0.0086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17" t="s">
        <v>234</v>
      </c>
      <c r="AT509" s="217" t="s">
        <v>147</v>
      </c>
      <c r="AU509" s="217" t="s">
        <v>87</v>
      </c>
      <c r="AY509" s="18" t="s">
        <v>144</v>
      </c>
      <c r="BE509" s="218">
        <f>IF(N509="základní",J509,0)</f>
        <v>0</v>
      </c>
      <c r="BF509" s="218">
        <f>IF(N509="snížená",J509,0)</f>
        <v>0</v>
      </c>
      <c r="BG509" s="218">
        <f>IF(N509="zákl. přenesená",J509,0)</f>
        <v>0</v>
      </c>
      <c r="BH509" s="218">
        <f>IF(N509="sníž. přenesená",J509,0)</f>
        <v>0</v>
      </c>
      <c r="BI509" s="218">
        <f>IF(N509="nulová",J509,0)</f>
        <v>0</v>
      </c>
      <c r="BJ509" s="18" t="s">
        <v>85</v>
      </c>
      <c r="BK509" s="218">
        <f>ROUND(I509*H509,2)</f>
        <v>0</v>
      </c>
      <c r="BL509" s="18" t="s">
        <v>234</v>
      </c>
      <c r="BM509" s="217" t="s">
        <v>1009</v>
      </c>
    </row>
    <row r="510" s="13" customFormat="1">
      <c r="A510" s="13"/>
      <c r="B510" s="219"/>
      <c r="C510" s="220"/>
      <c r="D510" s="221" t="s">
        <v>154</v>
      </c>
      <c r="E510" s="222" t="s">
        <v>32</v>
      </c>
      <c r="F510" s="223" t="s">
        <v>1010</v>
      </c>
      <c r="G510" s="220"/>
      <c r="H510" s="224">
        <v>2</v>
      </c>
      <c r="I510" s="225"/>
      <c r="J510" s="220"/>
      <c r="K510" s="220"/>
      <c r="L510" s="226"/>
      <c r="M510" s="227"/>
      <c r="N510" s="228"/>
      <c r="O510" s="228"/>
      <c r="P510" s="228"/>
      <c r="Q510" s="228"/>
      <c r="R510" s="228"/>
      <c r="S510" s="228"/>
      <c r="T510" s="229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0" t="s">
        <v>154</v>
      </c>
      <c r="AU510" s="230" t="s">
        <v>87</v>
      </c>
      <c r="AV510" s="13" t="s">
        <v>87</v>
      </c>
      <c r="AW510" s="13" t="s">
        <v>39</v>
      </c>
      <c r="AX510" s="13" t="s">
        <v>85</v>
      </c>
      <c r="AY510" s="230" t="s">
        <v>144</v>
      </c>
    </row>
    <row r="511" s="2" customFormat="1">
      <c r="A511" s="40"/>
      <c r="B511" s="41"/>
      <c r="C511" s="231" t="s">
        <v>1011</v>
      </c>
      <c r="D511" s="231" t="s">
        <v>193</v>
      </c>
      <c r="E511" s="232" t="s">
        <v>1012</v>
      </c>
      <c r="F511" s="233" t="s">
        <v>1013</v>
      </c>
      <c r="G511" s="234" t="s">
        <v>189</v>
      </c>
      <c r="H511" s="235">
        <v>2</v>
      </c>
      <c r="I511" s="236"/>
      <c r="J511" s="237">
        <f>ROUND(I511*H511,2)</f>
        <v>0</v>
      </c>
      <c r="K511" s="233" t="s">
        <v>32</v>
      </c>
      <c r="L511" s="238"/>
      <c r="M511" s="239" t="s">
        <v>32</v>
      </c>
      <c r="N511" s="240" t="s">
        <v>48</v>
      </c>
      <c r="O511" s="86"/>
      <c r="P511" s="215">
        <f>O511*H511</f>
        <v>0</v>
      </c>
      <c r="Q511" s="215">
        <v>0.036999999999999998</v>
      </c>
      <c r="R511" s="215">
        <f>Q511*H511</f>
        <v>0.073999999999999996</v>
      </c>
      <c r="S511" s="215">
        <v>0</v>
      </c>
      <c r="T511" s="216">
        <f>S511*H511</f>
        <v>0</v>
      </c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R511" s="217" t="s">
        <v>314</v>
      </c>
      <c r="AT511" s="217" t="s">
        <v>193</v>
      </c>
      <c r="AU511" s="217" t="s">
        <v>87</v>
      </c>
      <c r="AY511" s="18" t="s">
        <v>144</v>
      </c>
      <c r="BE511" s="218">
        <f>IF(N511="základní",J511,0)</f>
        <v>0</v>
      </c>
      <c r="BF511" s="218">
        <f>IF(N511="snížená",J511,0)</f>
        <v>0</v>
      </c>
      <c r="BG511" s="218">
        <f>IF(N511="zákl. přenesená",J511,0)</f>
        <v>0</v>
      </c>
      <c r="BH511" s="218">
        <f>IF(N511="sníž. přenesená",J511,0)</f>
        <v>0</v>
      </c>
      <c r="BI511" s="218">
        <f>IF(N511="nulová",J511,0)</f>
        <v>0</v>
      </c>
      <c r="BJ511" s="18" t="s">
        <v>85</v>
      </c>
      <c r="BK511" s="218">
        <f>ROUND(I511*H511,2)</f>
        <v>0</v>
      </c>
      <c r="BL511" s="18" t="s">
        <v>234</v>
      </c>
      <c r="BM511" s="217" t="s">
        <v>1014</v>
      </c>
    </row>
    <row r="512" s="2" customFormat="1">
      <c r="A512" s="40"/>
      <c r="B512" s="41"/>
      <c r="C512" s="42"/>
      <c r="D512" s="221" t="s">
        <v>295</v>
      </c>
      <c r="E512" s="42"/>
      <c r="F512" s="252" t="s">
        <v>1015</v>
      </c>
      <c r="G512" s="42"/>
      <c r="H512" s="42"/>
      <c r="I512" s="253"/>
      <c r="J512" s="42"/>
      <c r="K512" s="42"/>
      <c r="L512" s="46"/>
      <c r="M512" s="254"/>
      <c r="N512" s="255"/>
      <c r="O512" s="86"/>
      <c r="P512" s="86"/>
      <c r="Q512" s="86"/>
      <c r="R512" s="86"/>
      <c r="S512" s="86"/>
      <c r="T512" s="87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T512" s="18" t="s">
        <v>295</v>
      </c>
      <c r="AU512" s="18" t="s">
        <v>87</v>
      </c>
    </row>
    <row r="513" s="2" customFormat="1">
      <c r="A513" s="40"/>
      <c r="B513" s="41"/>
      <c r="C513" s="206" t="s">
        <v>1016</v>
      </c>
      <c r="D513" s="206" t="s">
        <v>147</v>
      </c>
      <c r="E513" s="207" t="s">
        <v>1017</v>
      </c>
      <c r="F513" s="208" t="s">
        <v>1018</v>
      </c>
      <c r="G513" s="209" t="s">
        <v>189</v>
      </c>
      <c r="H513" s="210">
        <v>2</v>
      </c>
      <c r="I513" s="211"/>
      <c r="J513" s="212">
        <f>ROUND(I513*H513,2)</f>
        <v>0</v>
      </c>
      <c r="K513" s="208" t="s">
        <v>151</v>
      </c>
      <c r="L513" s="46"/>
      <c r="M513" s="213" t="s">
        <v>32</v>
      </c>
      <c r="N513" s="214" t="s">
        <v>48</v>
      </c>
      <c r="O513" s="86"/>
      <c r="P513" s="215">
        <f>O513*H513</f>
        <v>0</v>
      </c>
      <c r="Q513" s="215">
        <v>0</v>
      </c>
      <c r="R513" s="215">
        <f>Q513*H513</f>
        <v>0</v>
      </c>
      <c r="S513" s="215">
        <v>0.024</v>
      </c>
      <c r="T513" s="216">
        <f>S513*H513</f>
        <v>0.048000000000000001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17" t="s">
        <v>234</v>
      </c>
      <c r="AT513" s="217" t="s">
        <v>147</v>
      </c>
      <c r="AU513" s="217" t="s">
        <v>87</v>
      </c>
      <c r="AY513" s="18" t="s">
        <v>144</v>
      </c>
      <c r="BE513" s="218">
        <f>IF(N513="základní",J513,0)</f>
        <v>0</v>
      </c>
      <c r="BF513" s="218">
        <f>IF(N513="snížená",J513,0)</f>
        <v>0</v>
      </c>
      <c r="BG513" s="218">
        <f>IF(N513="zákl. přenesená",J513,0)</f>
        <v>0</v>
      </c>
      <c r="BH513" s="218">
        <f>IF(N513="sníž. přenesená",J513,0)</f>
        <v>0</v>
      </c>
      <c r="BI513" s="218">
        <f>IF(N513="nulová",J513,0)</f>
        <v>0</v>
      </c>
      <c r="BJ513" s="18" t="s">
        <v>85</v>
      </c>
      <c r="BK513" s="218">
        <f>ROUND(I513*H513,2)</f>
        <v>0</v>
      </c>
      <c r="BL513" s="18" t="s">
        <v>234</v>
      </c>
      <c r="BM513" s="217" t="s">
        <v>1019</v>
      </c>
    </row>
    <row r="514" s="15" customFormat="1">
      <c r="A514" s="15"/>
      <c r="B514" s="256"/>
      <c r="C514" s="257"/>
      <c r="D514" s="221" t="s">
        <v>154</v>
      </c>
      <c r="E514" s="258" t="s">
        <v>32</v>
      </c>
      <c r="F514" s="259" t="s">
        <v>1020</v>
      </c>
      <c r="G514" s="257"/>
      <c r="H514" s="258" t="s">
        <v>32</v>
      </c>
      <c r="I514" s="260"/>
      <c r="J514" s="257"/>
      <c r="K514" s="257"/>
      <c r="L514" s="261"/>
      <c r="M514" s="262"/>
      <c r="N514" s="263"/>
      <c r="O514" s="263"/>
      <c r="P514" s="263"/>
      <c r="Q514" s="263"/>
      <c r="R514" s="263"/>
      <c r="S514" s="263"/>
      <c r="T514" s="264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65" t="s">
        <v>154</v>
      </c>
      <c r="AU514" s="265" t="s">
        <v>87</v>
      </c>
      <c r="AV514" s="15" t="s">
        <v>85</v>
      </c>
      <c r="AW514" s="15" t="s">
        <v>39</v>
      </c>
      <c r="AX514" s="15" t="s">
        <v>77</v>
      </c>
      <c r="AY514" s="265" t="s">
        <v>144</v>
      </c>
    </row>
    <row r="515" s="13" customFormat="1">
      <c r="A515" s="13"/>
      <c r="B515" s="219"/>
      <c r="C515" s="220"/>
      <c r="D515" s="221" t="s">
        <v>154</v>
      </c>
      <c r="E515" s="222" t="s">
        <v>32</v>
      </c>
      <c r="F515" s="223" t="s">
        <v>1021</v>
      </c>
      <c r="G515" s="220"/>
      <c r="H515" s="224">
        <v>2</v>
      </c>
      <c r="I515" s="225"/>
      <c r="J515" s="220"/>
      <c r="K515" s="220"/>
      <c r="L515" s="226"/>
      <c r="M515" s="227"/>
      <c r="N515" s="228"/>
      <c r="O515" s="228"/>
      <c r="P515" s="228"/>
      <c r="Q515" s="228"/>
      <c r="R515" s="228"/>
      <c r="S515" s="228"/>
      <c r="T515" s="229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0" t="s">
        <v>154</v>
      </c>
      <c r="AU515" s="230" t="s">
        <v>87</v>
      </c>
      <c r="AV515" s="13" t="s">
        <v>87</v>
      </c>
      <c r="AW515" s="13" t="s">
        <v>39</v>
      </c>
      <c r="AX515" s="13" t="s">
        <v>85</v>
      </c>
      <c r="AY515" s="230" t="s">
        <v>144</v>
      </c>
    </row>
    <row r="516" s="2" customFormat="1">
      <c r="A516" s="40"/>
      <c r="B516" s="41"/>
      <c r="C516" s="206" t="s">
        <v>1022</v>
      </c>
      <c r="D516" s="206" t="s">
        <v>147</v>
      </c>
      <c r="E516" s="207" t="s">
        <v>1023</v>
      </c>
      <c r="F516" s="208" t="s">
        <v>1024</v>
      </c>
      <c r="G516" s="209" t="s">
        <v>189</v>
      </c>
      <c r="H516" s="210">
        <v>1</v>
      </c>
      <c r="I516" s="211"/>
      <c r="J516" s="212">
        <f>ROUND(I516*H516,2)</f>
        <v>0</v>
      </c>
      <c r="K516" s="208" t="s">
        <v>151</v>
      </c>
      <c r="L516" s="46"/>
      <c r="M516" s="213" t="s">
        <v>32</v>
      </c>
      <c r="N516" s="214" t="s">
        <v>48</v>
      </c>
      <c r="O516" s="86"/>
      <c r="P516" s="215">
        <f>O516*H516</f>
        <v>0</v>
      </c>
      <c r="Q516" s="215">
        <v>0</v>
      </c>
      <c r="R516" s="215">
        <f>Q516*H516</f>
        <v>0</v>
      </c>
      <c r="S516" s="215">
        <v>0.028000000000000001</v>
      </c>
      <c r="T516" s="216">
        <f>S516*H516</f>
        <v>0.028000000000000001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17" t="s">
        <v>234</v>
      </c>
      <c r="AT516" s="217" t="s">
        <v>147</v>
      </c>
      <c r="AU516" s="217" t="s">
        <v>87</v>
      </c>
      <c r="AY516" s="18" t="s">
        <v>144</v>
      </c>
      <c r="BE516" s="218">
        <f>IF(N516="základní",J516,0)</f>
        <v>0</v>
      </c>
      <c r="BF516" s="218">
        <f>IF(N516="snížená",J516,0)</f>
        <v>0</v>
      </c>
      <c r="BG516" s="218">
        <f>IF(N516="zákl. přenesená",J516,0)</f>
        <v>0</v>
      </c>
      <c r="BH516" s="218">
        <f>IF(N516="sníž. přenesená",J516,0)</f>
        <v>0</v>
      </c>
      <c r="BI516" s="218">
        <f>IF(N516="nulová",J516,0)</f>
        <v>0</v>
      </c>
      <c r="BJ516" s="18" t="s">
        <v>85</v>
      </c>
      <c r="BK516" s="218">
        <f>ROUND(I516*H516,2)</f>
        <v>0</v>
      </c>
      <c r="BL516" s="18" t="s">
        <v>234</v>
      </c>
      <c r="BM516" s="217" t="s">
        <v>1025</v>
      </c>
    </row>
    <row r="517" s="13" customFormat="1">
      <c r="A517" s="13"/>
      <c r="B517" s="219"/>
      <c r="C517" s="220"/>
      <c r="D517" s="221" t="s">
        <v>154</v>
      </c>
      <c r="E517" s="222" t="s">
        <v>32</v>
      </c>
      <c r="F517" s="223" t="s">
        <v>1026</v>
      </c>
      <c r="G517" s="220"/>
      <c r="H517" s="224">
        <v>1</v>
      </c>
      <c r="I517" s="225"/>
      <c r="J517" s="220"/>
      <c r="K517" s="220"/>
      <c r="L517" s="226"/>
      <c r="M517" s="227"/>
      <c r="N517" s="228"/>
      <c r="O517" s="228"/>
      <c r="P517" s="228"/>
      <c r="Q517" s="228"/>
      <c r="R517" s="228"/>
      <c r="S517" s="228"/>
      <c r="T517" s="229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0" t="s">
        <v>154</v>
      </c>
      <c r="AU517" s="230" t="s">
        <v>87</v>
      </c>
      <c r="AV517" s="13" t="s">
        <v>87</v>
      </c>
      <c r="AW517" s="13" t="s">
        <v>39</v>
      </c>
      <c r="AX517" s="13" t="s">
        <v>85</v>
      </c>
      <c r="AY517" s="230" t="s">
        <v>144</v>
      </c>
    </row>
    <row r="518" s="2" customFormat="1" ht="33" customHeight="1">
      <c r="A518" s="40"/>
      <c r="B518" s="41"/>
      <c r="C518" s="206" t="s">
        <v>1027</v>
      </c>
      <c r="D518" s="206" t="s">
        <v>147</v>
      </c>
      <c r="E518" s="207" t="s">
        <v>1028</v>
      </c>
      <c r="F518" s="208" t="s">
        <v>1029</v>
      </c>
      <c r="G518" s="209" t="s">
        <v>189</v>
      </c>
      <c r="H518" s="210">
        <v>1</v>
      </c>
      <c r="I518" s="211"/>
      <c r="J518" s="212">
        <f>ROUND(I518*H518,2)</f>
        <v>0</v>
      </c>
      <c r="K518" s="208" t="s">
        <v>151</v>
      </c>
      <c r="L518" s="46"/>
      <c r="M518" s="213" t="s">
        <v>32</v>
      </c>
      <c r="N518" s="214" t="s">
        <v>48</v>
      </c>
      <c r="O518" s="86"/>
      <c r="P518" s="215">
        <f>O518*H518</f>
        <v>0</v>
      </c>
      <c r="Q518" s="215">
        <v>0</v>
      </c>
      <c r="R518" s="215">
        <f>Q518*H518</f>
        <v>0</v>
      </c>
      <c r="S518" s="215">
        <v>0</v>
      </c>
      <c r="T518" s="216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17" t="s">
        <v>234</v>
      </c>
      <c r="AT518" s="217" t="s">
        <v>147</v>
      </c>
      <c r="AU518" s="217" t="s">
        <v>87</v>
      </c>
      <c r="AY518" s="18" t="s">
        <v>144</v>
      </c>
      <c r="BE518" s="218">
        <f>IF(N518="základní",J518,0)</f>
        <v>0</v>
      </c>
      <c r="BF518" s="218">
        <f>IF(N518="snížená",J518,0)</f>
        <v>0</v>
      </c>
      <c r="BG518" s="218">
        <f>IF(N518="zákl. přenesená",J518,0)</f>
        <v>0</v>
      </c>
      <c r="BH518" s="218">
        <f>IF(N518="sníž. přenesená",J518,0)</f>
        <v>0</v>
      </c>
      <c r="BI518" s="218">
        <f>IF(N518="nulová",J518,0)</f>
        <v>0</v>
      </c>
      <c r="BJ518" s="18" t="s">
        <v>85</v>
      </c>
      <c r="BK518" s="218">
        <f>ROUND(I518*H518,2)</f>
        <v>0</v>
      </c>
      <c r="BL518" s="18" t="s">
        <v>234</v>
      </c>
      <c r="BM518" s="217" t="s">
        <v>1030</v>
      </c>
    </row>
    <row r="519" s="13" customFormat="1">
      <c r="A519" s="13"/>
      <c r="B519" s="219"/>
      <c r="C519" s="220"/>
      <c r="D519" s="221" t="s">
        <v>154</v>
      </c>
      <c r="E519" s="222" t="s">
        <v>32</v>
      </c>
      <c r="F519" s="223" t="s">
        <v>1031</v>
      </c>
      <c r="G519" s="220"/>
      <c r="H519" s="224">
        <v>1</v>
      </c>
      <c r="I519" s="225"/>
      <c r="J519" s="220"/>
      <c r="K519" s="220"/>
      <c r="L519" s="226"/>
      <c r="M519" s="227"/>
      <c r="N519" s="228"/>
      <c r="O519" s="228"/>
      <c r="P519" s="228"/>
      <c r="Q519" s="228"/>
      <c r="R519" s="228"/>
      <c r="S519" s="228"/>
      <c r="T519" s="229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0" t="s">
        <v>154</v>
      </c>
      <c r="AU519" s="230" t="s">
        <v>87</v>
      </c>
      <c r="AV519" s="13" t="s">
        <v>87</v>
      </c>
      <c r="AW519" s="13" t="s">
        <v>39</v>
      </c>
      <c r="AX519" s="13" t="s">
        <v>85</v>
      </c>
      <c r="AY519" s="230" t="s">
        <v>144</v>
      </c>
    </row>
    <row r="520" s="2" customFormat="1">
      <c r="A520" s="40"/>
      <c r="B520" s="41"/>
      <c r="C520" s="231" t="s">
        <v>1032</v>
      </c>
      <c r="D520" s="231" t="s">
        <v>193</v>
      </c>
      <c r="E520" s="232" t="s">
        <v>1033</v>
      </c>
      <c r="F520" s="233" t="s">
        <v>1034</v>
      </c>
      <c r="G520" s="234" t="s">
        <v>167</v>
      </c>
      <c r="H520" s="235">
        <v>4.3200000000000003</v>
      </c>
      <c r="I520" s="236"/>
      <c r="J520" s="237">
        <f>ROUND(I520*H520,2)</f>
        <v>0</v>
      </c>
      <c r="K520" s="233" t="s">
        <v>151</v>
      </c>
      <c r="L520" s="238"/>
      <c r="M520" s="239" t="s">
        <v>32</v>
      </c>
      <c r="N520" s="240" t="s">
        <v>48</v>
      </c>
      <c r="O520" s="86"/>
      <c r="P520" s="215">
        <f>O520*H520</f>
        <v>0</v>
      </c>
      <c r="Q520" s="215">
        <v>0.034200000000000001</v>
      </c>
      <c r="R520" s="215">
        <f>Q520*H520</f>
        <v>0.14774400000000001</v>
      </c>
      <c r="S520" s="215">
        <v>0</v>
      </c>
      <c r="T520" s="216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17" t="s">
        <v>314</v>
      </c>
      <c r="AT520" s="217" t="s">
        <v>193</v>
      </c>
      <c r="AU520" s="217" t="s">
        <v>87</v>
      </c>
      <c r="AY520" s="18" t="s">
        <v>144</v>
      </c>
      <c r="BE520" s="218">
        <f>IF(N520="základní",J520,0)</f>
        <v>0</v>
      </c>
      <c r="BF520" s="218">
        <f>IF(N520="snížená",J520,0)</f>
        <v>0</v>
      </c>
      <c r="BG520" s="218">
        <f>IF(N520="zákl. přenesená",J520,0)</f>
        <v>0</v>
      </c>
      <c r="BH520" s="218">
        <f>IF(N520="sníž. přenesená",J520,0)</f>
        <v>0</v>
      </c>
      <c r="BI520" s="218">
        <f>IF(N520="nulová",J520,0)</f>
        <v>0</v>
      </c>
      <c r="BJ520" s="18" t="s">
        <v>85</v>
      </c>
      <c r="BK520" s="218">
        <f>ROUND(I520*H520,2)</f>
        <v>0</v>
      </c>
      <c r="BL520" s="18" t="s">
        <v>234</v>
      </c>
      <c r="BM520" s="217" t="s">
        <v>1035</v>
      </c>
    </row>
    <row r="521" s="13" customFormat="1">
      <c r="A521" s="13"/>
      <c r="B521" s="219"/>
      <c r="C521" s="220"/>
      <c r="D521" s="221" t="s">
        <v>154</v>
      </c>
      <c r="E521" s="222" t="s">
        <v>32</v>
      </c>
      <c r="F521" s="223" t="s">
        <v>1036</v>
      </c>
      <c r="G521" s="220"/>
      <c r="H521" s="224">
        <v>1.8</v>
      </c>
      <c r="I521" s="225"/>
      <c r="J521" s="220"/>
      <c r="K521" s="220"/>
      <c r="L521" s="226"/>
      <c r="M521" s="227"/>
      <c r="N521" s="228"/>
      <c r="O521" s="228"/>
      <c r="P521" s="228"/>
      <c r="Q521" s="228"/>
      <c r="R521" s="228"/>
      <c r="S521" s="228"/>
      <c r="T521" s="229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0" t="s">
        <v>154</v>
      </c>
      <c r="AU521" s="230" t="s">
        <v>87</v>
      </c>
      <c r="AV521" s="13" t="s">
        <v>87</v>
      </c>
      <c r="AW521" s="13" t="s">
        <v>39</v>
      </c>
      <c r="AX521" s="13" t="s">
        <v>85</v>
      </c>
      <c r="AY521" s="230" t="s">
        <v>144</v>
      </c>
    </row>
    <row r="522" s="13" customFormat="1">
      <c r="A522" s="13"/>
      <c r="B522" s="219"/>
      <c r="C522" s="220"/>
      <c r="D522" s="221" t="s">
        <v>154</v>
      </c>
      <c r="E522" s="220"/>
      <c r="F522" s="223" t="s">
        <v>1037</v>
      </c>
      <c r="G522" s="220"/>
      <c r="H522" s="224">
        <v>4.3200000000000003</v>
      </c>
      <c r="I522" s="225"/>
      <c r="J522" s="220"/>
      <c r="K522" s="220"/>
      <c r="L522" s="226"/>
      <c r="M522" s="227"/>
      <c r="N522" s="228"/>
      <c r="O522" s="228"/>
      <c r="P522" s="228"/>
      <c r="Q522" s="228"/>
      <c r="R522" s="228"/>
      <c r="S522" s="228"/>
      <c r="T522" s="229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0" t="s">
        <v>154</v>
      </c>
      <c r="AU522" s="230" t="s">
        <v>87</v>
      </c>
      <c r="AV522" s="13" t="s">
        <v>87</v>
      </c>
      <c r="AW522" s="13" t="s">
        <v>4</v>
      </c>
      <c r="AX522" s="13" t="s">
        <v>85</v>
      </c>
      <c r="AY522" s="230" t="s">
        <v>144</v>
      </c>
    </row>
    <row r="523" s="2" customFormat="1">
      <c r="A523" s="40"/>
      <c r="B523" s="41"/>
      <c r="C523" s="206" t="s">
        <v>1038</v>
      </c>
      <c r="D523" s="206" t="s">
        <v>147</v>
      </c>
      <c r="E523" s="207" t="s">
        <v>1039</v>
      </c>
      <c r="F523" s="208" t="s">
        <v>1040</v>
      </c>
      <c r="G523" s="209" t="s">
        <v>189</v>
      </c>
      <c r="H523" s="210">
        <v>6</v>
      </c>
      <c r="I523" s="211"/>
      <c r="J523" s="212">
        <f>ROUND(I523*H523,2)</f>
        <v>0</v>
      </c>
      <c r="K523" s="208" t="s">
        <v>151</v>
      </c>
      <c r="L523" s="46"/>
      <c r="M523" s="213" t="s">
        <v>32</v>
      </c>
      <c r="N523" s="214" t="s">
        <v>48</v>
      </c>
      <c r="O523" s="86"/>
      <c r="P523" s="215">
        <f>O523*H523</f>
        <v>0</v>
      </c>
      <c r="Q523" s="215">
        <v>0</v>
      </c>
      <c r="R523" s="215">
        <f>Q523*H523</f>
        <v>0</v>
      </c>
      <c r="S523" s="215">
        <v>0</v>
      </c>
      <c r="T523" s="216">
        <f>S523*H523</f>
        <v>0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17" t="s">
        <v>234</v>
      </c>
      <c r="AT523" s="217" t="s">
        <v>147</v>
      </c>
      <c r="AU523" s="217" t="s">
        <v>87</v>
      </c>
      <c r="AY523" s="18" t="s">
        <v>144</v>
      </c>
      <c r="BE523" s="218">
        <f>IF(N523="základní",J523,0)</f>
        <v>0</v>
      </c>
      <c r="BF523" s="218">
        <f>IF(N523="snížená",J523,0)</f>
        <v>0</v>
      </c>
      <c r="BG523" s="218">
        <f>IF(N523="zákl. přenesená",J523,0)</f>
        <v>0</v>
      </c>
      <c r="BH523" s="218">
        <f>IF(N523="sníž. přenesená",J523,0)</f>
        <v>0</v>
      </c>
      <c r="BI523" s="218">
        <f>IF(N523="nulová",J523,0)</f>
        <v>0</v>
      </c>
      <c r="BJ523" s="18" t="s">
        <v>85</v>
      </c>
      <c r="BK523" s="218">
        <f>ROUND(I523*H523,2)</f>
        <v>0</v>
      </c>
      <c r="BL523" s="18" t="s">
        <v>234</v>
      </c>
      <c r="BM523" s="217" t="s">
        <v>1041</v>
      </c>
    </row>
    <row r="524" s="13" customFormat="1">
      <c r="A524" s="13"/>
      <c r="B524" s="219"/>
      <c r="C524" s="220"/>
      <c r="D524" s="221" t="s">
        <v>154</v>
      </c>
      <c r="E524" s="222" t="s">
        <v>32</v>
      </c>
      <c r="F524" s="223" t="s">
        <v>1042</v>
      </c>
      <c r="G524" s="220"/>
      <c r="H524" s="224">
        <v>6</v>
      </c>
      <c r="I524" s="225"/>
      <c r="J524" s="220"/>
      <c r="K524" s="220"/>
      <c r="L524" s="226"/>
      <c r="M524" s="227"/>
      <c r="N524" s="228"/>
      <c r="O524" s="228"/>
      <c r="P524" s="228"/>
      <c r="Q524" s="228"/>
      <c r="R524" s="228"/>
      <c r="S524" s="228"/>
      <c r="T524" s="229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0" t="s">
        <v>154</v>
      </c>
      <c r="AU524" s="230" t="s">
        <v>87</v>
      </c>
      <c r="AV524" s="13" t="s">
        <v>87</v>
      </c>
      <c r="AW524" s="13" t="s">
        <v>39</v>
      </c>
      <c r="AX524" s="13" t="s">
        <v>85</v>
      </c>
      <c r="AY524" s="230" t="s">
        <v>144</v>
      </c>
    </row>
    <row r="525" s="2" customFormat="1">
      <c r="A525" s="40"/>
      <c r="B525" s="41"/>
      <c r="C525" s="231" t="s">
        <v>1043</v>
      </c>
      <c r="D525" s="231" t="s">
        <v>193</v>
      </c>
      <c r="E525" s="232" t="s">
        <v>1044</v>
      </c>
      <c r="F525" s="233" t="s">
        <v>1045</v>
      </c>
      <c r="G525" s="234" t="s">
        <v>178</v>
      </c>
      <c r="H525" s="235">
        <v>6</v>
      </c>
      <c r="I525" s="236"/>
      <c r="J525" s="237">
        <f>ROUND(I525*H525,2)</f>
        <v>0</v>
      </c>
      <c r="K525" s="233" t="s">
        <v>151</v>
      </c>
      <c r="L525" s="238"/>
      <c r="M525" s="239" t="s">
        <v>32</v>
      </c>
      <c r="N525" s="240" t="s">
        <v>48</v>
      </c>
      <c r="O525" s="86"/>
      <c r="P525" s="215">
        <f>O525*H525</f>
        <v>0</v>
      </c>
      <c r="Q525" s="215">
        <v>0.0050000000000000001</v>
      </c>
      <c r="R525" s="215">
        <f>Q525*H525</f>
        <v>0.029999999999999999</v>
      </c>
      <c r="S525" s="215">
        <v>0</v>
      </c>
      <c r="T525" s="216">
        <f>S525*H525</f>
        <v>0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17" t="s">
        <v>314</v>
      </c>
      <c r="AT525" s="217" t="s">
        <v>193</v>
      </c>
      <c r="AU525" s="217" t="s">
        <v>87</v>
      </c>
      <c r="AY525" s="18" t="s">
        <v>144</v>
      </c>
      <c r="BE525" s="218">
        <f>IF(N525="základní",J525,0)</f>
        <v>0</v>
      </c>
      <c r="BF525" s="218">
        <f>IF(N525="snížená",J525,0)</f>
        <v>0</v>
      </c>
      <c r="BG525" s="218">
        <f>IF(N525="zákl. přenesená",J525,0)</f>
        <v>0</v>
      </c>
      <c r="BH525" s="218">
        <f>IF(N525="sníž. přenesená",J525,0)</f>
        <v>0</v>
      </c>
      <c r="BI525" s="218">
        <f>IF(N525="nulová",J525,0)</f>
        <v>0</v>
      </c>
      <c r="BJ525" s="18" t="s">
        <v>85</v>
      </c>
      <c r="BK525" s="218">
        <f>ROUND(I525*H525,2)</f>
        <v>0</v>
      </c>
      <c r="BL525" s="18" t="s">
        <v>234</v>
      </c>
      <c r="BM525" s="217" t="s">
        <v>1046</v>
      </c>
    </row>
    <row r="526" s="13" customFormat="1">
      <c r="A526" s="13"/>
      <c r="B526" s="219"/>
      <c r="C526" s="220"/>
      <c r="D526" s="221" t="s">
        <v>154</v>
      </c>
      <c r="E526" s="222" t="s">
        <v>32</v>
      </c>
      <c r="F526" s="223" t="s">
        <v>1047</v>
      </c>
      <c r="G526" s="220"/>
      <c r="H526" s="224">
        <v>6</v>
      </c>
      <c r="I526" s="225"/>
      <c r="J526" s="220"/>
      <c r="K526" s="220"/>
      <c r="L526" s="226"/>
      <c r="M526" s="227"/>
      <c r="N526" s="228"/>
      <c r="O526" s="228"/>
      <c r="P526" s="228"/>
      <c r="Q526" s="228"/>
      <c r="R526" s="228"/>
      <c r="S526" s="228"/>
      <c r="T526" s="229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0" t="s">
        <v>154</v>
      </c>
      <c r="AU526" s="230" t="s">
        <v>87</v>
      </c>
      <c r="AV526" s="13" t="s">
        <v>87</v>
      </c>
      <c r="AW526" s="13" t="s">
        <v>39</v>
      </c>
      <c r="AX526" s="13" t="s">
        <v>85</v>
      </c>
      <c r="AY526" s="230" t="s">
        <v>144</v>
      </c>
    </row>
    <row r="527" s="2" customFormat="1">
      <c r="A527" s="40"/>
      <c r="B527" s="41"/>
      <c r="C527" s="206" t="s">
        <v>1048</v>
      </c>
      <c r="D527" s="206" t="s">
        <v>147</v>
      </c>
      <c r="E527" s="207" t="s">
        <v>1049</v>
      </c>
      <c r="F527" s="208" t="s">
        <v>1050</v>
      </c>
      <c r="G527" s="209" t="s">
        <v>189</v>
      </c>
      <c r="H527" s="210">
        <v>38</v>
      </c>
      <c r="I527" s="211"/>
      <c r="J527" s="212">
        <f>ROUND(I527*H527,2)</f>
        <v>0</v>
      </c>
      <c r="K527" s="208" t="s">
        <v>151</v>
      </c>
      <c r="L527" s="46"/>
      <c r="M527" s="213" t="s">
        <v>32</v>
      </c>
      <c r="N527" s="214" t="s">
        <v>48</v>
      </c>
      <c r="O527" s="86"/>
      <c r="P527" s="215">
        <f>O527*H527</f>
        <v>0</v>
      </c>
      <c r="Q527" s="215">
        <v>0</v>
      </c>
      <c r="R527" s="215">
        <f>Q527*H527</f>
        <v>0</v>
      </c>
      <c r="S527" s="215">
        <v>0</v>
      </c>
      <c r="T527" s="216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17" t="s">
        <v>234</v>
      </c>
      <c r="AT527" s="217" t="s">
        <v>147</v>
      </c>
      <c r="AU527" s="217" t="s">
        <v>87</v>
      </c>
      <c r="AY527" s="18" t="s">
        <v>144</v>
      </c>
      <c r="BE527" s="218">
        <f>IF(N527="základní",J527,0)</f>
        <v>0</v>
      </c>
      <c r="BF527" s="218">
        <f>IF(N527="snížená",J527,0)</f>
        <v>0</v>
      </c>
      <c r="BG527" s="218">
        <f>IF(N527="zákl. přenesená",J527,0)</f>
        <v>0</v>
      </c>
      <c r="BH527" s="218">
        <f>IF(N527="sníž. přenesená",J527,0)</f>
        <v>0</v>
      </c>
      <c r="BI527" s="218">
        <f>IF(N527="nulová",J527,0)</f>
        <v>0</v>
      </c>
      <c r="BJ527" s="18" t="s">
        <v>85</v>
      </c>
      <c r="BK527" s="218">
        <f>ROUND(I527*H527,2)</f>
        <v>0</v>
      </c>
      <c r="BL527" s="18" t="s">
        <v>234</v>
      </c>
      <c r="BM527" s="217" t="s">
        <v>1051</v>
      </c>
    </row>
    <row r="528" s="13" customFormat="1">
      <c r="A528" s="13"/>
      <c r="B528" s="219"/>
      <c r="C528" s="220"/>
      <c r="D528" s="221" t="s">
        <v>154</v>
      </c>
      <c r="E528" s="222" t="s">
        <v>32</v>
      </c>
      <c r="F528" s="223" t="s">
        <v>1052</v>
      </c>
      <c r="G528" s="220"/>
      <c r="H528" s="224">
        <v>1</v>
      </c>
      <c r="I528" s="225"/>
      <c r="J528" s="220"/>
      <c r="K528" s="220"/>
      <c r="L528" s="226"/>
      <c r="M528" s="227"/>
      <c r="N528" s="228"/>
      <c r="O528" s="228"/>
      <c r="P528" s="228"/>
      <c r="Q528" s="228"/>
      <c r="R528" s="228"/>
      <c r="S528" s="228"/>
      <c r="T528" s="229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0" t="s">
        <v>154</v>
      </c>
      <c r="AU528" s="230" t="s">
        <v>87</v>
      </c>
      <c r="AV528" s="13" t="s">
        <v>87</v>
      </c>
      <c r="AW528" s="13" t="s">
        <v>39</v>
      </c>
      <c r="AX528" s="13" t="s">
        <v>77</v>
      </c>
      <c r="AY528" s="230" t="s">
        <v>144</v>
      </c>
    </row>
    <row r="529" s="13" customFormat="1">
      <c r="A529" s="13"/>
      <c r="B529" s="219"/>
      <c r="C529" s="220"/>
      <c r="D529" s="221" t="s">
        <v>154</v>
      </c>
      <c r="E529" s="222" t="s">
        <v>32</v>
      </c>
      <c r="F529" s="223" t="s">
        <v>344</v>
      </c>
      <c r="G529" s="220"/>
      <c r="H529" s="224">
        <v>38</v>
      </c>
      <c r="I529" s="225"/>
      <c r="J529" s="220"/>
      <c r="K529" s="220"/>
      <c r="L529" s="226"/>
      <c r="M529" s="227"/>
      <c r="N529" s="228"/>
      <c r="O529" s="228"/>
      <c r="P529" s="228"/>
      <c r="Q529" s="228"/>
      <c r="R529" s="228"/>
      <c r="S529" s="228"/>
      <c r="T529" s="229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0" t="s">
        <v>154</v>
      </c>
      <c r="AU529" s="230" t="s">
        <v>87</v>
      </c>
      <c r="AV529" s="13" t="s">
        <v>87</v>
      </c>
      <c r="AW529" s="13" t="s">
        <v>39</v>
      </c>
      <c r="AX529" s="13" t="s">
        <v>85</v>
      </c>
      <c r="AY529" s="230" t="s">
        <v>144</v>
      </c>
    </row>
    <row r="530" s="2" customFormat="1">
      <c r="A530" s="40"/>
      <c r="B530" s="41"/>
      <c r="C530" s="231" t="s">
        <v>1053</v>
      </c>
      <c r="D530" s="231" t="s">
        <v>193</v>
      </c>
      <c r="E530" s="232" t="s">
        <v>1054</v>
      </c>
      <c r="F530" s="233" t="s">
        <v>1055</v>
      </c>
      <c r="G530" s="234" t="s">
        <v>189</v>
      </c>
      <c r="H530" s="235">
        <v>4</v>
      </c>
      <c r="I530" s="236"/>
      <c r="J530" s="237">
        <f>ROUND(I530*H530,2)</f>
        <v>0</v>
      </c>
      <c r="K530" s="233" t="s">
        <v>151</v>
      </c>
      <c r="L530" s="238"/>
      <c r="M530" s="239" t="s">
        <v>32</v>
      </c>
      <c r="N530" s="240" t="s">
        <v>48</v>
      </c>
      <c r="O530" s="86"/>
      <c r="P530" s="215">
        <f>O530*H530</f>
        <v>0</v>
      </c>
      <c r="Q530" s="215">
        <v>0.0020799999999999998</v>
      </c>
      <c r="R530" s="215">
        <f>Q530*H530</f>
        <v>0.0083199999999999993</v>
      </c>
      <c r="S530" s="215">
        <v>0</v>
      </c>
      <c r="T530" s="216">
        <f>S530*H530</f>
        <v>0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17" t="s">
        <v>314</v>
      </c>
      <c r="AT530" s="217" t="s">
        <v>193</v>
      </c>
      <c r="AU530" s="217" t="s">
        <v>87</v>
      </c>
      <c r="AY530" s="18" t="s">
        <v>144</v>
      </c>
      <c r="BE530" s="218">
        <f>IF(N530="základní",J530,0)</f>
        <v>0</v>
      </c>
      <c r="BF530" s="218">
        <f>IF(N530="snížená",J530,0)</f>
        <v>0</v>
      </c>
      <c r="BG530" s="218">
        <f>IF(N530="zákl. přenesená",J530,0)</f>
        <v>0</v>
      </c>
      <c r="BH530" s="218">
        <f>IF(N530="sníž. přenesená",J530,0)</f>
        <v>0</v>
      </c>
      <c r="BI530" s="218">
        <f>IF(N530="nulová",J530,0)</f>
        <v>0</v>
      </c>
      <c r="BJ530" s="18" t="s">
        <v>85</v>
      </c>
      <c r="BK530" s="218">
        <f>ROUND(I530*H530,2)</f>
        <v>0</v>
      </c>
      <c r="BL530" s="18" t="s">
        <v>234</v>
      </c>
      <c r="BM530" s="217" t="s">
        <v>1056</v>
      </c>
    </row>
    <row r="531" s="2" customFormat="1">
      <c r="A531" s="40"/>
      <c r="B531" s="41"/>
      <c r="C531" s="231" t="s">
        <v>1057</v>
      </c>
      <c r="D531" s="231" t="s">
        <v>193</v>
      </c>
      <c r="E531" s="232" t="s">
        <v>1058</v>
      </c>
      <c r="F531" s="233" t="s">
        <v>1059</v>
      </c>
      <c r="G531" s="234" t="s">
        <v>189</v>
      </c>
      <c r="H531" s="235">
        <v>2</v>
      </c>
      <c r="I531" s="236"/>
      <c r="J531" s="237">
        <f>ROUND(I531*H531,2)</f>
        <v>0</v>
      </c>
      <c r="K531" s="233" t="s">
        <v>151</v>
      </c>
      <c r="L531" s="238"/>
      <c r="M531" s="239" t="s">
        <v>32</v>
      </c>
      <c r="N531" s="240" t="s">
        <v>48</v>
      </c>
      <c r="O531" s="86"/>
      <c r="P531" s="215">
        <f>O531*H531</f>
        <v>0</v>
      </c>
      <c r="Q531" s="215">
        <v>0.0018500000000000001</v>
      </c>
      <c r="R531" s="215">
        <f>Q531*H531</f>
        <v>0.0037000000000000002</v>
      </c>
      <c r="S531" s="215">
        <v>0</v>
      </c>
      <c r="T531" s="216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17" t="s">
        <v>314</v>
      </c>
      <c r="AT531" s="217" t="s">
        <v>193</v>
      </c>
      <c r="AU531" s="217" t="s">
        <v>87</v>
      </c>
      <c r="AY531" s="18" t="s">
        <v>144</v>
      </c>
      <c r="BE531" s="218">
        <f>IF(N531="základní",J531,0)</f>
        <v>0</v>
      </c>
      <c r="BF531" s="218">
        <f>IF(N531="snížená",J531,0)</f>
        <v>0</v>
      </c>
      <c r="BG531" s="218">
        <f>IF(N531="zákl. přenesená",J531,0)</f>
        <v>0</v>
      </c>
      <c r="BH531" s="218">
        <f>IF(N531="sníž. přenesená",J531,0)</f>
        <v>0</v>
      </c>
      <c r="BI531" s="218">
        <f>IF(N531="nulová",J531,0)</f>
        <v>0</v>
      </c>
      <c r="BJ531" s="18" t="s">
        <v>85</v>
      </c>
      <c r="BK531" s="218">
        <f>ROUND(I531*H531,2)</f>
        <v>0</v>
      </c>
      <c r="BL531" s="18" t="s">
        <v>234</v>
      </c>
      <c r="BM531" s="217" t="s">
        <v>1060</v>
      </c>
    </row>
    <row r="532" s="2" customFormat="1">
      <c r="A532" s="40"/>
      <c r="B532" s="41"/>
      <c r="C532" s="231" t="s">
        <v>1061</v>
      </c>
      <c r="D532" s="231" t="s">
        <v>193</v>
      </c>
      <c r="E532" s="232" t="s">
        <v>1062</v>
      </c>
      <c r="F532" s="233" t="s">
        <v>1063</v>
      </c>
      <c r="G532" s="234" t="s">
        <v>189</v>
      </c>
      <c r="H532" s="235">
        <v>28</v>
      </c>
      <c r="I532" s="236"/>
      <c r="J532" s="237">
        <f>ROUND(I532*H532,2)</f>
        <v>0</v>
      </c>
      <c r="K532" s="233" t="s">
        <v>151</v>
      </c>
      <c r="L532" s="238"/>
      <c r="M532" s="239" t="s">
        <v>32</v>
      </c>
      <c r="N532" s="240" t="s">
        <v>48</v>
      </c>
      <c r="O532" s="86"/>
      <c r="P532" s="215">
        <f>O532*H532</f>
        <v>0</v>
      </c>
      <c r="Q532" s="215">
        <v>0.0033500000000000001</v>
      </c>
      <c r="R532" s="215">
        <f>Q532*H532</f>
        <v>0.093800000000000008</v>
      </c>
      <c r="S532" s="215">
        <v>0</v>
      </c>
      <c r="T532" s="216">
        <f>S532*H532</f>
        <v>0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17" t="s">
        <v>314</v>
      </c>
      <c r="AT532" s="217" t="s">
        <v>193</v>
      </c>
      <c r="AU532" s="217" t="s">
        <v>87</v>
      </c>
      <c r="AY532" s="18" t="s">
        <v>144</v>
      </c>
      <c r="BE532" s="218">
        <f>IF(N532="základní",J532,0)</f>
        <v>0</v>
      </c>
      <c r="BF532" s="218">
        <f>IF(N532="snížená",J532,0)</f>
        <v>0</v>
      </c>
      <c r="BG532" s="218">
        <f>IF(N532="zákl. přenesená",J532,0)</f>
        <v>0</v>
      </c>
      <c r="BH532" s="218">
        <f>IF(N532="sníž. přenesená",J532,0)</f>
        <v>0</v>
      </c>
      <c r="BI532" s="218">
        <f>IF(N532="nulová",J532,0)</f>
        <v>0</v>
      </c>
      <c r="BJ532" s="18" t="s">
        <v>85</v>
      </c>
      <c r="BK532" s="218">
        <f>ROUND(I532*H532,2)</f>
        <v>0</v>
      </c>
      <c r="BL532" s="18" t="s">
        <v>234</v>
      </c>
      <c r="BM532" s="217" t="s">
        <v>1064</v>
      </c>
    </row>
    <row r="533" s="2" customFormat="1">
      <c r="A533" s="40"/>
      <c r="B533" s="41"/>
      <c r="C533" s="231" t="s">
        <v>1065</v>
      </c>
      <c r="D533" s="231" t="s">
        <v>193</v>
      </c>
      <c r="E533" s="232" t="s">
        <v>1066</v>
      </c>
      <c r="F533" s="233" t="s">
        <v>1067</v>
      </c>
      <c r="G533" s="234" t="s">
        <v>189</v>
      </c>
      <c r="H533" s="235">
        <v>5</v>
      </c>
      <c r="I533" s="236"/>
      <c r="J533" s="237">
        <f>ROUND(I533*H533,2)</f>
        <v>0</v>
      </c>
      <c r="K533" s="233" t="s">
        <v>151</v>
      </c>
      <c r="L533" s="238"/>
      <c r="M533" s="239" t="s">
        <v>32</v>
      </c>
      <c r="N533" s="240" t="s">
        <v>48</v>
      </c>
      <c r="O533" s="86"/>
      <c r="P533" s="215">
        <f>O533*H533</f>
        <v>0</v>
      </c>
      <c r="Q533" s="215">
        <v>0.0028800000000000002</v>
      </c>
      <c r="R533" s="215">
        <f>Q533*H533</f>
        <v>0.014400000000000001</v>
      </c>
      <c r="S533" s="215">
        <v>0</v>
      </c>
      <c r="T533" s="216">
        <f>S533*H533</f>
        <v>0</v>
      </c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R533" s="217" t="s">
        <v>314</v>
      </c>
      <c r="AT533" s="217" t="s">
        <v>193</v>
      </c>
      <c r="AU533" s="217" t="s">
        <v>87</v>
      </c>
      <c r="AY533" s="18" t="s">
        <v>144</v>
      </c>
      <c r="BE533" s="218">
        <f>IF(N533="základní",J533,0)</f>
        <v>0</v>
      </c>
      <c r="BF533" s="218">
        <f>IF(N533="snížená",J533,0)</f>
        <v>0</v>
      </c>
      <c r="BG533" s="218">
        <f>IF(N533="zákl. přenesená",J533,0)</f>
        <v>0</v>
      </c>
      <c r="BH533" s="218">
        <f>IF(N533="sníž. přenesená",J533,0)</f>
        <v>0</v>
      </c>
      <c r="BI533" s="218">
        <f>IF(N533="nulová",J533,0)</f>
        <v>0</v>
      </c>
      <c r="BJ533" s="18" t="s">
        <v>85</v>
      </c>
      <c r="BK533" s="218">
        <f>ROUND(I533*H533,2)</f>
        <v>0</v>
      </c>
      <c r="BL533" s="18" t="s">
        <v>234</v>
      </c>
      <c r="BM533" s="217" t="s">
        <v>1068</v>
      </c>
    </row>
    <row r="534" s="2" customFormat="1">
      <c r="A534" s="40"/>
      <c r="B534" s="41"/>
      <c r="C534" s="206" t="s">
        <v>1069</v>
      </c>
      <c r="D534" s="206" t="s">
        <v>147</v>
      </c>
      <c r="E534" s="207" t="s">
        <v>1070</v>
      </c>
      <c r="F534" s="208" t="s">
        <v>1071</v>
      </c>
      <c r="G534" s="209" t="s">
        <v>162</v>
      </c>
      <c r="H534" s="210">
        <v>0.47199999999999998</v>
      </c>
      <c r="I534" s="211"/>
      <c r="J534" s="212">
        <f>ROUND(I534*H534,2)</f>
        <v>0</v>
      </c>
      <c r="K534" s="208" t="s">
        <v>151</v>
      </c>
      <c r="L534" s="46"/>
      <c r="M534" s="213" t="s">
        <v>32</v>
      </c>
      <c r="N534" s="214" t="s">
        <v>48</v>
      </c>
      <c r="O534" s="86"/>
      <c r="P534" s="215">
        <f>O534*H534</f>
        <v>0</v>
      </c>
      <c r="Q534" s="215">
        <v>0</v>
      </c>
      <c r="R534" s="215">
        <f>Q534*H534</f>
        <v>0</v>
      </c>
      <c r="S534" s="215">
        <v>0</v>
      </c>
      <c r="T534" s="216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17" t="s">
        <v>234</v>
      </c>
      <c r="AT534" s="217" t="s">
        <v>147</v>
      </c>
      <c r="AU534" s="217" t="s">
        <v>87</v>
      </c>
      <c r="AY534" s="18" t="s">
        <v>144</v>
      </c>
      <c r="BE534" s="218">
        <f>IF(N534="základní",J534,0)</f>
        <v>0</v>
      </c>
      <c r="BF534" s="218">
        <f>IF(N534="snížená",J534,0)</f>
        <v>0</v>
      </c>
      <c r="BG534" s="218">
        <f>IF(N534="zákl. přenesená",J534,0)</f>
        <v>0</v>
      </c>
      <c r="BH534" s="218">
        <f>IF(N534="sníž. přenesená",J534,0)</f>
        <v>0</v>
      </c>
      <c r="BI534" s="218">
        <f>IF(N534="nulová",J534,0)</f>
        <v>0</v>
      </c>
      <c r="BJ534" s="18" t="s">
        <v>85</v>
      </c>
      <c r="BK534" s="218">
        <f>ROUND(I534*H534,2)</f>
        <v>0</v>
      </c>
      <c r="BL534" s="18" t="s">
        <v>234</v>
      </c>
      <c r="BM534" s="217" t="s">
        <v>1072</v>
      </c>
    </row>
    <row r="535" s="12" customFormat="1" ht="22.8" customHeight="1">
      <c r="A535" s="12"/>
      <c r="B535" s="190"/>
      <c r="C535" s="191"/>
      <c r="D535" s="192" t="s">
        <v>76</v>
      </c>
      <c r="E535" s="204" t="s">
        <v>1073</v>
      </c>
      <c r="F535" s="204" t="s">
        <v>1074</v>
      </c>
      <c r="G535" s="191"/>
      <c r="H535" s="191"/>
      <c r="I535" s="194"/>
      <c r="J535" s="205">
        <f>BK535</f>
        <v>0</v>
      </c>
      <c r="K535" s="191"/>
      <c r="L535" s="196"/>
      <c r="M535" s="197"/>
      <c r="N535" s="198"/>
      <c r="O535" s="198"/>
      <c r="P535" s="199">
        <f>SUM(P536:P571)</f>
        <v>0</v>
      </c>
      <c r="Q535" s="198"/>
      <c r="R535" s="199">
        <f>SUM(R536:R571)</f>
        <v>0.2168226</v>
      </c>
      <c r="S535" s="198"/>
      <c r="T535" s="200">
        <f>SUM(T536:T571)</f>
        <v>0</v>
      </c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R535" s="201" t="s">
        <v>87</v>
      </c>
      <c r="AT535" s="202" t="s">
        <v>76</v>
      </c>
      <c r="AU535" s="202" t="s">
        <v>85</v>
      </c>
      <c r="AY535" s="201" t="s">
        <v>144</v>
      </c>
      <c r="BK535" s="203">
        <f>SUM(BK536:BK571)</f>
        <v>0</v>
      </c>
    </row>
    <row r="536" s="2" customFormat="1" ht="33" customHeight="1">
      <c r="A536" s="40"/>
      <c r="B536" s="41"/>
      <c r="C536" s="206" t="s">
        <v>1075</v>
      </c>
      <c r="D536" s="206" t="s">
        <v>147</v>
      </c>
      <c r="E536" s="207" t="s">
        <v>1076</v>
      </c>
      <c r="F536" s="208" t="s">
        <v>1077</v>
      </c>
      <c r="G536" s="209" t="s">
        <v>178</v>
      </c>
      <c r="H536" s="210">
        <v>12.699999999999999</v>
      </c>
      <c r="I536" s="211"/>
      <c r="J536" s="212">
        <f>ROUND(I536*H536,2)</f>
        <v>0</v>
      </c>
      <c r="K536" s="208" t="s">
        <v>151</v>
      </c>
      <c r="L536" s="46"/>
      <c r="M536" s="213" t="s">
        <v>32</v>
      </c>
      <c r="N536" s="214" t="s">
        <v>48</v>
      </c>
      <c r="O536" s="86"/>
      <c r="P536" s="215">
        <f>O536*H536</f>
        <v>0</v>
      </c>
      <c r="Q536" s="215">
        <v>6.0000000000000002E-05</v>
      </c>
      <c r="R536" s="215">
        <f>Q536*H536</f>
        <v>0.00076199999999999998</v>
      </c>
      <c r="S536" s="215">
        <v>0</v>
      </c>
      <c r="T536" s="216">
        <f>S536*H536</f>
        <v>0</v>
      </c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R536" s="217" t="s">
        <v>234</v>
      </c>
      <c r="AT536" s="217" t="s">
        <v>147</v>
      </c>
      <c r="AU536" s="217" t="s">
        <v>87</v>
      </c>
      <c r="AY536" s="18" t="s">
        <v>144</v>
      </c>
      <c r="BE536" s="218">
        <f>IF(N536="základní",J536,0)</f>
        <v>0</v>
      </c>
      <c r="BF536" s="218">
        <f>IF(N536="snížená",J536,0)</f>
        <v>0</v>
      </c>
      <c r="BG536" s="218">
        <f>IF(N536="zákl. přenesená",J536,0)</f>
        <v>0</v>
      </c>
      <c r="BH536" s="218">
        <f>IF(N536="sníž. přenesená",J536,0)</f>
        <v>0</v>
      </c>
      <c r="BI536" s="218">
        <f>IF(N536="nulová",J536,0)</f>
        <v>0</v>
      </c>
      <c r="BJ536" s="18" t="s">
        <v>85</v>
      </c>
      <c r="BK536" s="218">
        <f>ROUND(I536*H536,2)</f>
        <v>0</v>
      </c>
      <c r="BL536" s="18" t="s">
        <v>234</v>
      </c>
      <c r="BM536" s="217" t="s">
        <v>1078</v>
      </c>
    </row>
    <row r="537" s="2" customFormat="1">
      <c r="A537" s="40"/>
      <c r="B537" s="41"/>
      <c r="C537" s="42"/>
      <c r="D537" s="221" t="s">
        <v>295</v>
      </c>
      <c r="E537" s="42"/>
      <c r="F537" s="252" t="s">
        <v>1079</v>
      </c>
      <c r="G537" s="42"/>
      <c r="H537" s="42"/>
      <c r="I537" s="253"/>
      <c r="J537" s="42"/>
      <c r="K537" s="42"/>
      <c r="L537" s="46"/>
      <c r="M537" s="254"/>
      <c r="N537" s="255"/>
      <c r="O537" s="86"/>
      <c r="P537" s="86"/>
      <c r="Q537" s="86"/>
      <c r="R537" s="86"/>
      <c r="S537" s="86"/>
      <c r="T537" s="87"/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T537" s="18" t="s">
        <v>295</v>
      </c>
      <c r="AU537" s="18" t="s">
        <v>87</v>
      </c>
    </row>
    <row r="538" s="13" customFormat="1">
      <c r="A538" s="13"/>
      <c r="B538" s="219"/>
      <c r="C538" s="220"/>
      <c r="D538" s="221" t="s">
        <v>154</v>
      </c>
      <c r="E538" s="222" t="s">
        <v>32</v>
      </c>
      <c r="F538" s="223" t="s">
        <v>1080</v>
      </c>
      <c r="G538" s="220"/>
      <c r="H538" s="224">
        <v>8.6999999999999993</v>
      </c>
      <c r="I538" s="225"/>
      <c r="J538" s="220"/>
      <c r="K538" s="220"/>
      <c r="L538" s="226"/>
      <c r="M538" s="227"/>
      <c r="N538" s="228"/>
      <c r="O538" s="228"/>
      <c r="P538" s="228"/>
      <c r="Q538" s="228"/>
      <c r="R538" s="228"/>
      <c r="S538" s="228"/>
      <c r="T538" s="229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0" t="s">
        <v>154</v>
      </c>
      <c r="AU538" s="230" t="s">
        <v>87</v>
      </c>
      <c r="AV538" s="13" t="s">
        <v>87</v>
      </c>
      <c r="AW538" s="13" t="s">
        <v>39</v>
      </c>
      <c r="AX538" s="13" t="s">
        <v>77</v>
      </c>
      <c r="AY538" s="230" t="s">
        <v>144</v>
      </c>
    </row>
    <row r="539" s="13" customFormat="1">
      <c r="A539" s="13"/>
      <c r="B539" s="219"/>
      <c r="C539" s="220"/>
      <c r="D539" s="221" t="s">
        <v>154</v>
      </c>
      <c r="E539" s="222" t="s">
        <v>32</v>
      </c>
      <c r="F539" s="223" t="s">
        <v>1081</v>
      </c>
      <c r="G539" s="220"/>
      <c r="H539" s="224">
        <v>4</v>
      </c>
      <c r="I539" s="225"/>
      <c r="J539" s="220"/>
      <c r="K539" s="220"/>
      <c r="L539" s="226"/>
      <c r="M539" s="227"/>
      <c r="N539" s="228"/>
      <c r="O539" s="228"/>
      <c r="P539" s="228"/>
      <c r="Q539" s="228"/>
      <c r="R539" s="228"/>
      <c r="S539" s="228"/>
      <c r="T539" s="229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0" t="s">
        <v>154</v>
      </c>
      <c r="AU539" s="230" t="s">
        <v>87</v>
      </c>
      <c r="AV539" s="13" t="s">
        <v>87</v>
      </c>
      <c r="AW539" s="13" t="s">
        <v>39</v>
      </c>
      <c r="AX539" s="13" t="s">
        <v>77</v>
      </c>
      <c r="AY539" s="230" t="s">
        <v>144</v>
      </c>
    </row>
    <row r="540" s="14" customFormat="1">
      <c r="A540" s="14"/>
      <c r="B540" s="241"/>
      <c r="C540" s="242"/>
      <c r="D540" s="221" t="s">
        <v>154</v>
      </c>
      <c r="E540" s="243" t="s">
        <v>32</v>
      </c>
      <c r="F540" s="244" t="s">
        <v>205</v>
      </c>
      <c r="G540" s="242"/>
      <c r="H540" s="245">
        <v>12.699999999999999</v>
      </c>
      <c r="I540" s="246"/>
      <c r="J540" s="242"/>
      <c r="K540" s="242"/>
      <c r="L540" s="247"/>
      <c r="M540" s="248"/>
      <c r="N540" s="249"/>
      <c r="O540" s="249"/>
      <c r="P540" s="249"/>
      <c r="Q540" s="249"/>
      <c r="R540" s="249"/>
      <c r="S540" s="249"/>
      <c r="T540" s="250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1" t="s">
        <v>154</v>
      </c>
      <c r="AU540" s="251" t="s">
        <v>87</v>
      </c>
      <c r="AV540" s="14" t="s">
        <v>152</v>
      </c>
      <c r="AW540" s="14" t="s">
        <v>39</v>
      </c>
      <c r="AX540" s="14" t="s">
        <v>85</v>
      </c>
      <c r="AY540" s="251" t="s">
        <v>144</v>
      </c>
    </row>
    <row r="541" s="2" customFormat="1">
      <c r="A541" s="40"/>
      <c r="B541" s="41"/>
      <c r="C541" s="231" t="s">
        <v>1082</v>
      </c>
      <c r="D541" s="231" t="s">
        <v>193</v>
      </c>
      <c r="E541" s="232" t="s">
        <v>1083</v>
      </c>
      <c r="F541" s="233" t="s">
        <v>1084</v>
      </c>
      <c r="G541" s="234" t="s">
        <v>178</v>
      </c>
      <c r="H541" s="235">
        <v>21.399999999999999</v>
      </c>
      <c r="I541" s="236"/>
      <c r="J541" s="237">
        <f>ROUND(I541*H541,2)</f>
        <v>0</v>
      </c>
      <c r="K541" s="233" t="s">
        <v>151</v>
      </c>
      <c r="L541" s="238"/>
      <c r="M541" s="239" t="s">
        <v>32</v>
      </c>
      <c r="N541" s="240" t="s">
        <v>48</v>
      </c>
      <c r="O541" s="86"/>
      <c r="P541" s="215">
        <f>O541*H541</f>
        <v>0</v>
      </c>
      <c r="Q541" s="215">
        <v>0.0034299999999999999</v>
      </c>
      <c r="R541" s="215">
        <f>Q541*H541</f>
        <v>0.073401999999999995</v>
      </c>
      <c r="S541" s="215">
        <v>0</v>
      </c>
      <c r="T541" s="216">
        <f>S541*H541</f>
        <v>0</v>
      </c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R541" s="217" t="s">
        <v>314</v>
      </c>
      <c r="AT541" s="217" t="s">
        <v>193</v>
      </c>
      <c r="AU541" s="217" t="s">
        <v>87</v>
      </c>
      <c r="AY541" s="18" t="s">
        <v>144</v>
      </c>
      <c r="BE541" s="218">
        <f>IF(N541="základní",J541,0)</f>
        <v>0</v>
      </c>
      <c r="BF541" s="218">
        <f>IF(N541="snížená",J541,0)</f>
        <v>0</v>
      </c>
      <c r="BG541" s="218">
        <f>IF(N541="zákl. přenesená",J541,0)</f>
        <v>0</v>
      </c>
      <c r="BH541" s="218">
        <f>IF(N541="sníž. přenesená",J541,0)</f>
        <v>0</v>
      </c>
      <c r="BI541" s="218">
        <f>IF(N541="nulová",J541,0)</f>
        <v>0</v>
      </c>
      <c r="BJ541" s="18" t="s">
        <v>85</v>
      </c>
      <c r="BK541" s="218">
        <f>ROUND(I541*H541,2)</f>
        <v>0</v>
      </c>
      <c r="BL541" s="18" t="s">
        <v>234</v>
      </c>
      <c r="BM541" s="217" t="s">
        <v>1085</v>
      </c>
    </row>
    <row r="542" s="13" customFormat="1">
      <c r="A542" s="13"/>
      <c r="B542" s="219"/>
      <c r="C542" s="220"/>
      <c r="D542" s="221" t="s">
        <v>154</v>
      </c>
      <c r="E542" s="222" t="s">
        <v>32</v>
      </c>
      <c r="F542" s="223" t="s">
        <v>1086</v>
      </c>
      <c r="G542" s="220"/>
      <c r="H542" s="224">
        <v>17.399999999999999</v>
      </c>
      <c r="I542" s="225"/>
      <c r="J542" s="220"/>
      <c r="K542" s="220"/>
      <c r="L542" s="226"/>
      <c r="M542" s="227"/>
      <c r="N542" s="228"/>
      <c r="O542" s="228"/>
      <c r="P542" s="228"/>
      <c r="Q542" s="228"/>
      <c r="R542" s="228"/>
      <c r="S542" s="228"/>
      <c r="T542" s="229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0" t="s">
        <v>154</v>
      </c>
      <c r="AU542" s="230" t="s">
        <v>87</v>
      </c>
      <c r="AV542" s="13" t="s">
        <v>87</v>
      </c>
      <c r="AW542" s="13" t="s">
        <v>39</v>
      </c>
      <c r="AX542" s="13" t="s">
        <v>77</v>
      </c>
      <c r="AY542" s="230" t="s">
        <v>144</v>
      </c>
    </row>
    <row r="543" s="13" customFormat="1">
      <c r="A543" s="13"/>
      <c r="B543" s="219"/>
      <c r="C543" s="220"/>
      <c r="D543" s="221" t="s">
        <v>154</v>
      </c>
      <c r="E543" s="222" t="s">
        <v>32</v>
      </c>
      <c r="F543" s="223" t="s">
        <v>1081</v>
      </c>
      <c r="G543" s="220"/>
      <c r="H543" s="224">
        <v>4</v>
      </c>
      <c r="I543" s="225"/>
      <c r="J543" s="220"/>
      <c r="K543" s="220"/>
      <c r="L543" s="226"/>
      <c r="M543" s="227"/>
      <c r="N543" s="228"/>
      <c r="O543" s="228"/>
      <c r="P543" s="228"/>
      <c r="Q543" s="228"/>
      <c r="R543" s="228"/>
      <c r="S543" s="228"/>
      <c r="T543" s="229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0" t="s">
        <v>154</v>
      </c>
      <c r="AU543" s="230" t="s">
        <v>87</v>
      </c>
      <c r="AV543" s="13" t="s">
        <v>87</v>
      </c>
      <c r="AW543" s="13" t="s">
        <v>39</v>
      </c>
      <c r="AX543" s="13" t="s">
        <v>77</v>
      </c>
      <c r="AY543" s="230" t="s">
        <v>144</v>
      </c>
    </row>
    <row r="544" s="14" customFormat="1">
      <c r="A544" s="14"/>
      <c r="B544" s="241"/>
      <c r="C544" s="242"/>
      <c r="D544" s="221" t="s">
        <v>154</v>
      </c>
      <c r="E544" s="243" t="s">
        <v>32</v>
      </c>
      <c r="F544" s="244" t="s">
        <v>205</v>
      </c>
      <c r="G544" s="242"/>
      <c r="H544" s="245">
        <v>21.399999999999999</v>
      </c>
      <c r="I544" s="246"/>
      <c r="J544" s="242"/>
      <c r="K544" s="242"/>
      <c r="L544" s="247"/>
      <c r="M544" s="248"/>
      <c r="N544" s="249"/>
      <c r="O544" s="249"/>
      <c r="P544" s="249"/>
      <c r="Q544" s="249"/>
      <c r="R544" s="249"/>
      <c r="S544" s="249"/>
      <c r="T544" s="250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1" t="s">
        <v>154</v>
      </c>
      <c r="AU544" s="251" t="s">
        <v>87</v>
      </c>
      <c r="AV544" s="14" t="s">
        <v>152</v>
      </c>
      <c r="AW544" s="14" t="s">
        <v>39</v>
      </c>
      <c r="AX544" s="14" t="s">
        <v>85</v>
      </c>
      <c r="AY544" s="251" t="s">
        <v>144</v>
      </c>
    </row>
    <row r="545" s="2" customFormat="1">
      <c r="A545" s="40"/>
      <c r="B545" s="41"/>
      <c r="C545" s="206" t="s">
        <v>1087</v>
      </c>
      <c r="D545" s="206" t="s">
        <v>147</v>
      </c>
      <c r="E545" s="207" t="s">
        <v>1088</v>
      </c>
      <c r="F545" s="208" t="s">
        <v>1089</v>
      </c>
      <c r="G545" s="209" t="s">
        <v>178</v>
      </c>
      <c r="H545" s="210">
        <v>8.6999999999999993</v>
      </c>
      <c r="I545" s="211"/>
      <c r="J545" s="212">
        <f>ROUND(I545*H545,2)</f>
        <v>0</v>
      </c>
      <c r="K545" s="208" t="s">
        <v>151</v>
      </c>
      <c r="L545" s="46"/>
      <c r="M545" s="213" t="s">
        <v>32</v>
      </c>
      <c r="N545" s="214" t="s">
        <v>48</v>
      </c>
      <c r="O545" s="86"/>
      <c r="P545" s="215">
        <f>O545*H545</f>
        <v>0</v>
      </c>
      <c r="Q545" s="215">
        <v>6.0000000000000002E-05</v>
      </c>
      <c r="R545" s="215">
        <f>Q545*H545</f>
        <v>0.000522</v>
      </c>
      <c r="S545" s="215">
        <v>0</v>
      </c>
      <c r="T545" s="216">
        <f>S545*H545</f>
        <v>0</v>
      </c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R545" s="217" t="s">
        <v>234</v>
      </c>
      <c r="AT545" s="217" t="s">
        <v>147</v>
      </c>
      <c r="AU545" s="217" t="s">
        <v>87</v>
      </c>
      <c r="AY545" s="18" t="s">
        <v>144</v>
      </c>
      <c r="BE545" s="218">
        <f>IF(N545="základní",J545,0)</f>
        <v>0</v>
      </c>
      <c r="BF545" s="218">
        <f>IF(N545="snížená",J545,0)</f>
        <v>0</v>
      </c>
      <c r="BG545" s="218">
        <f>IF(N545="zákl. přenesená",J545,0)</f>
        <v>0</v>
      </c>
      <c r="BH545" s="218">
        <f>IF(N545="sníž. přenesená",J545,0)</f>
        <v>0</v>
      </c>
      <c r="BI545" s="218">
        <f>IF(N545="nulová",J545,0)</f>
        <v>0</v>
      </c>
      <c r="BJ545" s="18" t="s">
        <v>85</v>
      </c>
      <c r="BK545" s="218">
        <f>ROUND(I545*H545,2)</f>
        <v>0</v>
      </c>
      <c r="BL545" s="18" t="s">
        <v>234</v>
      </c>
      <c r="BM545" s="217" t="s">
        <v>1090</v>
      </c>
    </row>
    <row r="546" s="13" customFormat="1">
      <c r="A546" s="13"/>
      <c r="B546" s="219"/>
      <c r="C546" s="220"/>
      <c r="D546" s="221" t="s">
        <v>154</v>
      </c>
      <c r="E546" s="222" t="s">
        <v>32</v>
      </c>
      <c r="F546" s="223" t="s">
        <v>1080</v>
      </c>
      <c r="G546" s="220"/>
      <c r="H546" s="224">
        <v>8.6999999999999993</v>
      </c>
      <c r="I546" s="225"/>
      <c r="J546" s="220"/>
      <c r="K546" s="220"/>
      <c r="L546" s="226"/>
      <c r="M546" s="227"/>
      <c r="N546" s="228"/>
      <c r="O546" s="228"/>
      <c r="P546" s="228"/>
      <c r="Q546" s="228"/>
      <c r="R546" s="228"/>
      <c r="S546" s="228"/>
      <c r="T546" s="229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0" t="s">
        <v>154</v>
      </c>
      <c r="AU546" s="230" t="s">
        <v>87</v>
      </c>
      <c r="AV546" s="13" t="s">
        <v>87</v>
      </c>
      <c r="AW546" s="13" t="s">
        <v>39</v>
      </c>
      <c r="AX546" s="13" t="s">
        <v>85</v>
      </c>
      <c r="AY546" s="230" t="s">
        <v>144</v>
      </c>
    </row>
    <row r="547" s="2" customFormat="1">
      <c r="A547" s="40"/>
      <c r="B547" s="41"/>
      <c r="C547" s="206" t="s">
        <v>1091</v>
      </c>
      <c r="D547" s="206" t="s">
        <v>147</v>
      </c>
      <c r="E547" s="207" t="s">
        <v>1092</v>
      </c>
      <c r="F547" s="208" t="s">
        <v>1093</v>
      </c>
      <c r="G547" s="209" t="s">
        <v>178</v>
      </c>
      <c r="H547" s="210">
        <v>12.4</v>
      </c>
      <c r="I547" s="211"/>
      <c r="J547" s="212">
        <f>ROUND(I547*H547,2)</f>
        <v>0</v>
      </c>
      <c r="K547" s="208" t="s">
        <v>151</v>
      </c>
      <c r="L547" s="46"/>
      <c r="M547" s="213" t="s">
        <v>32</v>
      </c>
      <c r="N547" s="214" t="s">
        <v>48</v>
      </c>
      <c r="O547" s="86"/>
      <c r="P547" s="215">
        <f>O547*H547</f>
        <v>0</v>
      </c>
      <c r="Q547" s="215">
        <v>0.00012</v>
      </c>
      <c r="R547" s="215">
        <f>Q547*H547</f>
        <v>0.0014880000000000002</v>
      </c>
      <c r="S547" s="215">
        <v>0</v>
      </c>
      <c r="T547" s="216">
        <f>S547*H547</f>
        <v>0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17" t="s">
        <v>234</v>
      </c>
      <c r="AT547" s="217" t="s">
        <v>147</v>
      </c>
      <c r="AU547" s="217" t="s">
        <v>87</v>
      </c>
      <c r="AY547" s="18" t="s">
        <v>144</v>
      </c>
      <c r="BE547" s="218">
        <f>IF(N547="základní",J547,0)</f>
        <v>0</v>
      </c>
      <c r="BF547" s="218">
        <f>IF(N547="snížená",J547,0)</f>
        <v>0</v>
      </c>
      <c r="BG547" s="218">
        <f>IF(N547="zákl. přenesená",J547,0)</f>
        <v>0</v>
      </c>
      <c r="BH547" s="218">
        <f>IF(N547="sníž. přenesená",J547,0)</f>
        <v>0</v>
      </c>
      <c r="BI547" s="218">
        <f>IF(N547="nulová",J547,0)</f>
        <v>0</v>
      </c>
      <c r="BJ547" s="18" t="s">
        <v>85</v>
      </c>
      <c r="BK547" s="218">
        <f>ROUND(I547*H547,2)</f>
        <v>0</v>
      </c>
      <c r="BL547" s="18" t="s">
        <v>234</v>
      </c>
      <c r="BM547" s="217" t="s">
        <v>1094</v>
      </c>
    </row>
    <row r="548" s="15" customFormat="1">
      <c r="A548" s="15"/>
      <c r="B548" s="256"/>
      <c r="C548" s="257"/>
      <c r="D548" s="221" t="s">
        <v>154</v>
      </c>
      <c r="E548" s="258" t="s">
        <v>32</v>
      </c>
      <c r="F548" s="259" t="s">
        <v>1095</v>
      </c>
      <c r="G548" s="257"/>
      <c r="H548" s="258" t="s">
        <v>32</v>
      </c>
      <c r="I548" s="260"/>
      <c r="J548" s="257"/>
      <c r="K548" s="257"/>
      <c r="L548" s="261"/>
      <c r="M548" s="262"/>
      <c r="N548" s="263"/>
      <c r="O548" s="263"/>
      <c r="P548" s="263"/>
      <c r="Q548" s="263"/>
      <c r="R548" s="263"/>
      <c r="S548" s="263"/>
      <c r="T548" s="264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65" t="s">
        <v>154</v>
      </c>
      <c r="AU548" s="265" t="s">
        <v>87</v>
      </c>
      <c r="AV548" s="15" t="s">
        <v>85</v>
      </c>
      <c r="AW548" s="15" t="s">
        <v>39</v>
      </c>
      <c r="AX548" s="15" t="s">
        <v>77</v>
      </c>
      <c r="AY548" s="265" t="s">
        <v>144</v>
      </c>
    </row>
    <row r="549" s="13" customFormat="1">
      <c r="A549" s="13"/>
      <c r="B549" s="219"/>
      <c r="C549" s="220"/>
      <c r="D549" s="221" t="s">
        <v>154</v>
      </c>
      <c r="E549" s="222" t="s">
        <v>32</v>
      </c>
      <c r="F549" s="223" t="s">
        <v>1096</v>
      </c>
      <c r="G549" s="220"/>
      <c r="H549" s="224">
        <v>6.2000000000000002</v>
      </c>
      <c r="I549" s="225"/>
      <c r="J549" s="220"/>
      <c r="K549" s="220"/>
      <c r="L549" s="226"/>
      <c r="M549" s="227"/>
      <c r="N549" s="228"/>
      <c r="O549" s="228"/>
      <c r="P549" s="228"/>
      <c r="Q549" s="228"/>
      <c r="R549" s="228"/>
      <c r="S549" s="228"/>
      <c r="T549" s="229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0" t="s">
        <v>154</v>
      </c>
      <c r="AU549" s="230" t="s">
        <v>87</v>
      </c>
      <c r="AV549" s="13" t="s">
        <v>87</v>
      </c>
      <c r="AW549" s="13" t="s">
        <v>39</v>
      </c>
      <c r="AX549" s="13" t="s">
        <v>77</v>
      </c>
      <c r="AY549" s="230" t="s">
        <v>144</v>
      </c>
    </row>
    <row r="550" s="13" customFormat="1">
      <c r="A550" s="13"/>
      <c r="B550" s="219"/>
      <c r="C550" s="220"/>
      <c r="D550" s="221" t="s">
        <v>154</v>
      </c>
      <c r="E550" s="222" t="s">
        <v>32</v>
      </c>
      <c r="F550" s="223" t="s">
        <v>1096</v>
      </c>
      <c r="G550" s="220"/>
      <c r="H550" s="224">
        <v>6.2000000000000002</v>
      </c>
      <c r="I550" s="225"/>
      <c r="J550" s="220"/>
      <c r="K550" s="220"/>
      <c r="L550" s="226"/>
      <c r="M550" s="227"/>
      <c r="N550" s="228"/>
      <c r="O550" s="228"/>
      <c r="P550" s="228"/>
      <c r="Q550" s="228"/>
      <c r="R550" s="228"/>
      <c r="S550" s="228"/>
      <c r="T550" s="229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0" t="s">
        <v>154</v>
      </c>
      <c r="AU550" s="230" t="s">
        <v>87</v>
      </c>
      <c r="AV550" s="13" t="s">
        <v>87</v>
      </c>
      <c r="AW550" s="13" t="s">
        <v>39</v>
      </c>
      <c r="AX550" s="13" t="s">
        <v>77</v>
      </c>
      <c r="AY550" s="230" t="s">
        <v>144</v>
      </c>
    </row>
    <row r="551" s="14" customFormat="1">
      <c r="A551" s="14"/>
      <c r="B551" s="241"/>
      <c r="C551" s="242"/>
      <c r="D551" s="221" t="s">
        <v>154</v>
      </c>
      <c r="E551" s="243" t="s">
        <v>32</v>
      </c>
      <c r="F551" s="244" t="s">
        <v>205</v>
      </c>
      <c r="G551" s="242"/>
      <c r="H551" s="245">
        <v>12.4</v>
      </c>
      <c r="I551" s="246"/>
      <c r="J551" s="242"/>
      <c r="K551" s="242"/>
      <c r="L551" s="247"/>
      <c r="M551" s="248"/>
      <c r="N551" s="249"/>
      <c r="O551" s="249"/>
      <c r="P551" s="249"/>
      <c r="Q551" s="249"/>
      <c r="R551" s="249"/>
      <c r="S551" s="249"/>
      <c r="T551" s="250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1" t="s">
        <v>154</v>
      </c>
      <c r="AU551" s="251" t="s">
        <v>87</v>
      </c>
      <c r="AV551" s="14" t="s">
        <v>152</v>
      </c>
      <c r="AW551" s="14" t="s">
        <v>39</v>
      </c>
      <c r="AX551" s="14" t="s">
        <v>85</v>
      </c>
      <c r="AY551" s="251" t="s">
        <v>144</v>
      </c>
    </row>
    <row r="552" s="2" customFormat="1" ht="16.5" customHeight="1">
      <c r="A552" s="40"/>
      <c r="B552" s="41"/>
      <c r="C552" s="231" t="s">
        <v>1097</v>
      </c>
      <c r="D552" s="231" t="s">
        <v>193</v>
      </c>
      <c r="E552" s="232" t="s">
        <v>1098</v>
      </c>
      <c r="F552" s="233" t="s">
        <v>1099</v>
      </c>
      <c r="G552" s="234" t="s">
        <v>162</v>
      </c>
      <c r="H552" s="235">
        <v>0.070999999999999994</v>
      </c>
      <c r="I552" s="236"/>
      <c r="J552" s="237">
        <f>ROUND(I552*H552,2)</f>
        <v>0</v>
      </c>
      <c r="K552" s="233" t="s">
        <v>151</v>
      </c>
      <c r="L552" s="238"/>
      <c r="M552" s="239" t="s">
        <v>32</v>
      </c>
      <c r="N552" s="240" t="s">
        <v>48</v>
      </c>
      <c r="O552" s="86"/>
      <c r="P552" s="215">
        <f>O552*H552</f>
        <v>0</v>
      </c>
      <c r="Q552" s="215">
        <v>1</v>
      </c>
      <c r="R552" s="215">
        <f>Q552*H552</f>
        <v>0.070999999999999994</v>
      </c>
      <c r="S552" s="215">
        <v>0</v>
      </c>
      <c r="T552" s="216">
        <f>S552*H552</f>
        <v>0</v>
      </c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R552" s="217" t="s">
        <v>314</v>
      </c>
      <c r="AT552" s="217" t="s">
        <v>193</v>
      </c>
      <c r="AU552" s="217" t="s">
        <v>87</v>
      </c>
      <c r="AY552" s="18" t="s">
        <v>144</v>
      </c>
      <c r="BE552" s="218">
        <f>IF(N552="základní",J552,0)</f>
        <v>0</v>
      </c>
      <c r="BF552" s="218">
        <f>IF(N552="snížená",J552,0)</f>
        <v>0</v>
      </c>
      <c r="BG552" s="218">
        <f>IF(N552="zákl. přenesená",J552,0)</f>
        <v>0</v>
      </c>
      <c r="BH552" s="218">
        <f>IF(N552="sníž. přenesená",J552,0)</f>
        <v>0</v>
      </c>
      <c r="BI552" s="218">
        <f>IF(N552="nulová",J552,0)</f>
        <v>0</v>
      </c>
      <c r="BJ552" s="18" t="s">
        <v>85</v>
      </c>
      <c r="BK552" s="218">
        <f>ROUND(I552*H552,2)</f>
        <v>0</v>
      </c>
      <c r="BL552" s="18" t="s">
        <v>234</v>
      </c>
      <c r="BM552" s="217" t="s">
        <v>1100</v>
      </c>
    </row>
    <row r="553" s="2" customFormat="1">
      <c r="A553" s="40"/>
      <c r="B553" s="41"/>
      <c r="C553" s="42"/>
      <c r="D553" s="221" t="s">
        <v>295</v>
      </c>
      <c r="E553" s="42"/>
      <c r="F553" s="252" t="s">
        <v>1101</v>
      </c>
      <c r="G553" s="42"/>
      <c r="H553" s="42"/>
      <c r="I553" s="253"/>
      <c r="J553" s="42"/>
      <c r="K553" s="42"/>
      <c r="L553" s="46"/>
      <c r="M553" s="254"/>
      <c r="N553" s="255"/>
      <c r="O553" s="86"/>
      <c r="P553" s="86"/>
      <c r="Q553" s="86"/>
      <c r="R553" s="86"/>
      <c r="S553" s="86"/>
      <c r="T553" s="87"/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T553" s="18" t="s">
        <v>295</v>
      </c>
      <c r="AU553" s="18" t="s">
        <v>87</v>
      </c>
    </row>
    <row r="554" s="15" customFormat="1">
      <c r="A554" s="15"/>
      <c r="B554" s="256"/>
      <c r="C554" s="257"/>
      <c r="D554" s="221" t="s">
        <v>154</v>
      </c>
      <c r="E554" s="258" t="s">
        <v>32</v>
      </c>
      <c r="F554" s="259" t="s">
        <v>1102</v>
      </c>
      <c r="G554" s="257"/>
      <c r="H554" s="258" t="s">
        <v>32</v>
      </c>
      <c r="I554" s="260"/>
      <c r="J554" s="257"/>
      <c r="K554" s="257"/>
      <c r="L554" s="261"/>
      <c r="M554" s="262"/>
      <c r="N554" s="263"/>
      <c r="O554" s="263"/>
      <c r="P554" s="263"/>
      <c r="Q554" s="263"/>
      <c r="R554" s="263"/>
      <c r="S554" s="263"/>
      <c r="T554" s="264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65" t="s">
        <v>154</v>
      </c>
      <c r="AU554" s="265" t="s">
        <v>87</v>
      </c>
      <c r="AV554" s="15" t="s">
        <v>85</v>
      </c>
      <c r="AW554" s="15" t="s">
        <v>39</v>
      </c>
      <c r="AX554" s="15" t="s">
        <v>77</v>
      </c>
      <c r="AY554" s="265" t="s">
        <v>144</v>
      </c>
    </row>
    <row r="555" s="13" customFormat="1">
      <c r="A555" s="13"/>
      <c r="B555" s="219"/>
      <c r="C555" s="220"/>
      <c r="D555" s="221" t="s">
        <v>154</v>
      </c>
      <c r="E555" s="222" t="s">
        <v>32</v>
      </c>
      <c r="F555" s="223" t="s">
        <v>1103</v>
      </c>
      <c r="G555" s="220"/>
      <c r="H555" s="224">
        <v>0.068000000000000005</v>
      </c>
      <c r="I555" s="225"/>
      <c r="J555" s="220"/>
      <c r="K555" s="220"/>
      <c r="L555" s="226"/>
      <c r="M555" s="227"/>
      <c r="N555" s="228"/>
      <c r="O555" s="228"/>
      <c r="P555" s="228"/>
      <c r="Q555" s="228"/>
      <c r="R555" s="228"/>
      <c r="S555" s="228"/>
      <c r="T555" s="229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0" t="s">
        <v>154</v>
      </c>
      <c r="AU555" s="230" t="s">
        <v>87</v>
      </c>
      <c r="AV555" s="13" t="s">
        <v>87</v>
      </c>
      <c r="AW555" s="13" t="s">
        <v>39</v>
      </c>
      <c r="AX555" s="13" t="s">
        <v>85</v>
      </c>
      <c r="AY555" s="230" t="s">
        <v>144</v>
      </c>
    </row>
    <row r="556" s="13" customFormat="1">
      <c r="A556" s="13"/>
      <c r="B556" s="219"/>
      <c r="C556" s="220"/>
      <c r="D556" s="221" t="s">
        <v>154</v>
      </c>
      <c r="E556" s="220"/>
      <c r="F556" s="223" t="s">
        <v>1104</v>
      </c>
      <c r="G556" s="220"/>
      <c r="H556" s="224">
        <v>0.070999999999999994</v>
      </c>
      <c r="I556" s="225"/>
      <c r="J556" s="220"/>
      <c r="K556" s="220"/>
      <c r="L556" s="226"/>
      <c r="M556" s="227"/>
      <c r="N556" s="228"/>
      <c r="O556" s="228"/>
      <c r="P556" s="228"/>
      <c r="Q556" s="228"/>
      <c r="R556" s="228"/>
      <c r="S556" s="228"/>
      <c r="T556" s="229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0" t="s">
        <v>154</v>
      </c>
      <c r="AU556" s="230" t="s">
        <v>87</v>
      </c>
      <c r="AV556" s="13" t="s">
        <v>87</v>
      </c>
      <c r="AW556" s="13" t="s">
        <v>4</v>
      </c>
      <c r="AX556" s="13" t="s">
        <v>85</v>
      </c>
      <c r="AY556" s="230" t="s">
        <v>144</v>
      </c>
    </row>
    <row r="557" s="2" customFormat="1">
      <c r="A557" s="40"/>
      <c r="B557" s="41"/>
      <c r="C557" s="206" t="s">
        <v>1105</v>
      </c>
      <c r="D557" s="206" t="s">
        <v>147</v>
      </c>
      <c r="E557" s="207" t="s">
        <v>1106</v>
      </c>
      <c r="F557" s="208" t="s">
        <v>1107</v>
      </c>
      <c r="G557" s="209" t="s">
        <v>167</v>
      </c>
      <c r="H557" s="210">
        <v>1.2</v>
      </c>
      <c r="I557" s="211"/>
      <c r="J557" s="212">
        <f>ROUND(I557*H557,2)</f>
        <v>0</v>
      </c>
      <c r="K557" s="208" t="s">
        <v>151</v>
      </c>
      <c r="L557" s="46"/>
      <c r="M557" s="213" t="s">
        <v>32</v>
      </c>
      <c r="N557" s="214" t="s">
        <v>48</v>
      </c>
      <c r="O557" s="86"/>
      <c r="P557" s="215">
        <f>O557*H557</f>
        <v>0</v>
      </c>
      <c r="Q557" s="215">
        <v>0.00040000000000000002</v>
      </c>
      <c r="R557" s="215">
        <f>Q557*H557</f>
        <v>0.00048000000000000001</v>
      </c>
      <c r="S557" s="215">
        <v>0</v>
      </c>
      <c r="T557" s="216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17" t="s">
        <v>234</v>
      </c>
      <c r="AT557" s="217" t="s">
        <v>147</v>
      </c>
      <c r="AU557" s="217" t="s">
        <v>87</v>
      </c>
      <c r="AY557" s="18" t="s">
        <v>144</v>
      </c>
      <c r="BE557" s="218">
        <f>IF(N557="základní",J557,0)</f>
        <v>0</v>
      </c>
      <c r="BF557" s="218">
        <f>IF(N557="snížená",J557,0)</f>
        <v>0</v>
      </c>
      <c r="BG557" s="218">
        <f>IF(N557="zákl. přenesená",J557,0)</f>
        <v>0</v>
      </c>
      <c r="BH557" s="218">
        <f>IF(N557="sníž. přenesená",J557,0)</f>
        <v>0</v>
      </c>
      <c r="BI557" s="218">
        <f>IF(N557="nulová",J557,0)</f>
        <v>0</v>
      </c>
      <c r="BJ557" s="18" t="s">
        <v>85</v>
      </c>
      <c r="BK557" s="218">
        <f>ROUND(I557*H557,2)</f>
        <v>0</v>
      </c>
      <c r="BL557" s="18" t="s">
        <v>234</v>
      </c>
      <c r="BM557" s="217" t="s">
        <v>1108</v>
      </c>
    </row>
    <row r="558" s="13" customFormat="1">
      <c r="A558" s="13"/>
      <c r="B558" s="219"/>
      <c r="C558" s="220"/>
      <c r="D558" s="221" t="s">
        <v>154</v>
      </c>
      <c r="E558" s="222" t="s">
        <v>32</v>
      </c>
      <c r="F558" s="223" t="s">
        <v>1109</v>
      </c>
      <c r="G558" s="220"/>
      <c r="H558" s="224">
        <v>1.2</v>
      </c>
      <c r="I558" s="225"/>
      <c r="J558" s="220"/>
      <c r="K558" s="220"/>
      <c r="L558" s="226"/>
      <c r="M558" s="227"/>
      <c r="N558" s="228"/>
      <c r="O558" s="228"/>
      <c r="P558" s="228"/>
      <c r="Q558" s="228"/>
      <c r="R558" s="228"/>
      <c r="S558" s="228"/>
      <c r="T558" s="229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0" t="s">
        <v>154</v>
      </c>
      <c r="AU558" s="230" t="s">
        <v>87</v>
      </c>
      <c r="AV558" s="13" t="s">
        <v>87</v>
      </c>
      <c r="AW558" s="13" t="s">
        <v>39</v>
      </c>
      <c r="AX558" s="13" t="s">
        <v>85</v>
      </c>
      <c r="AY558" s="230" t="s">
        <v>144</v>
      </c>
    </row>
    <row r="559" s="2" customFormat="1" ht="16.5" customHeight="1">
      <c r="A559" s="40"/>
      <c r="B559" s="41"/>
      <c r="C559" s="231" t="s">
        <v>1110</v>
      </c>
      <c r="D559" s="231" t="s">
        <v>193</v>
      </c>
      <c r="E559" s="232" t="s">
        <v>1111</v>
      </c>
      <c r="F559" s="233" t="s">
        <v>1112</v>
      </c>
      <c r="G559" s="234" t="s">
        <v>167</v>
      </c>
      <c r="H559" s="235">
        <v>1.2</v>
      </c>
      <c r="I559" s="236"/>
      <c r="J559" s="237">
        <f>ROUND(I559*H559,2)</f>
        <v>0</v>
      </c>
      <c r="K559" s="233" t="s">
        <v>151</v>
      </c>
      <c r="L559" s="238"/>
      <c r="M559" s="239" t="s">
        <v>32</v>
      </c>
      <c r="N559" s="240" t="s">
        <v>48</v>
      </c>
      <c r="O559" s="86"/>
      <c r="P559" s="215">
        <f>O559*H559</f>
        <v>0</v>
      </c>
      <c r="Q559" s="215">
        <v>0.025139999999999999</v>
      </c>
      <c r="R559" s="215">
        <f>Q559*H559</f>
        <v>0.030167999999999997</v>
      </c>
      <c r="S559" s="215">
        <v>0</v>
      </c>
      <c r="T559" s="216">
        <f>S559*H559</f>
        <v>0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17" t="s">
        <v>314</v>
      </c>
      <c r="AT559" s="217" t="s">
        <v>193</v>
      </c>
      <c r="AU559" s="217" t="s">
        <v>87</v>
      </c>
      <c r="AY559" s="18" t="s">
        <v>144</v>
      </c>
      <c r="BE559" s="218">
        <f>IF(N559="základní",J559,0)</f>
        <v>0</v>
      </c>
      <c r="BF559" s="218">
        <f>IF(N559="snížená",J559,0)</f>
        <v>0</v>
      </c>
      <c r="BG559" s="218">
        <f>IF(N559="zákl. přenesená",J559,0)</f>
        <v>0</v>
      </c>
      <c r="BH559" s="218">
        <f>IF(N559="sníž. přenesená",J559,0)</f>
        <v>0</v>
      </c>
      <c r="BI559" s="218">
        <f>IF(N559="nulová",J559,0)</f>
        <v>0</v>
      </c>
      <c r="BJ559" s="18" t="s">
        <v>85</v>
      </c>
      <c r="BK559" s="218">
        <f>ROUND(I559*H559,2)</f>
        <v>0</v>
      </c>
      <c r="BL559" s="18" t="s">
        <v>234</v>
      </c>
      <c r="BM559" s="217" t="s">
        <v>1113</v>
      </c>
    </row>
    <row r="560" s="2" customFormat="1">
      <c r="A560" s="40"/>
      <c r="B560" s="41"/>
      <c r="C560" s="42"/>
      <c r="D560" s="221" t="s">
        <v>295</v>
      </c>
      <c r="E560" s="42"/>
      <c r="F560" s="252" t="s">
        <v>1114</v>
      </c>
      <c r="G560" s="42"/>
      <c r="H560" s="42"/>
      <c r="I560" s="253"/>
      <c r="J560" s="42"/>
      <c r="K560" s="42"/>
      <c r="L560" s="46"/>
      <c r="M560" s="254"/>
      <c r="N560" s="255"/>
      <c r="O560" s="86"/>
      <c r="P560" s="86"/>
      <c r="Q560" s="86"/>
      <c r="R560" s="86"/>
      <c r="S560" s="86"/>
      <c r="T560" s="87"/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T560" s="18" t="s">
        <v>295</v>
      </c>
      <c r="AU560" s="18" t="s">
        <v>87</v>
      </c>
    </row>
    <row r="561" s="2" customFormat="1" ht="44.25" customHeight="1">
      <c r="A561" s="40"/>
      <c r="B561" s="41"/>
      <c r="C561" s="206" t="s">
        <v>1115</v>
      </c>
      <c r="D561" s="206" t="s">
        <v>147</v>
      </c>
      <c r="E561" s="207" t="s">
        <v>1116</v>
      </c>
      <c r="F561" s="208" t="s">
        <v>1117</v>
      </c>
      <c r="G561" s="209" t="s">
        <v>189</v>
      </c>
      <c r="H561" s="210">
        <v>6</v>
      </c>
      <c r="I561" s="211"/>
      <c r="J561" s="212">
        <f>ROUND(I561*H561,2)</f>
        <v>0</v>
      </c>
      <c r="K561" s="208" t="s">
        <v>151</v>
      </c>
      <c r="L561" s="46"/>
      <c r="M561" s="213" t="s">
        <v>32</v>
      </c>
      <c r="N561" s="214" t="s">
        <v>48</v>
      </c>
      <c r="O561" s="86"/>
      <c r="P561" s="215">
        <f>O561*H561</f>
        <v>0</v>
      </c>
      <c r="Q561" s="215">
        <v>4.0000000000000003E-05</v>
      </c>
      <c r="R561" s="215">
        <f>Q561*H561</f>
        <v>0.00024000000000000003</v>
      </c>
      <c r="S561" s="215">
        <v>0</v>
      </c>
      <c r="T561" s="216">
        <f>S561*H561</f>
        <v>0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17" t="s">
        <v>234</v>
      </c>
      <c r="AT561" s="217" t="s">
        <v>147</v>
      </c>
      <c r="AU561" s="217" t="s">
        <v>87</v>
      </c>
      <c r="AY561" s="18" t="s">
        <v>144</v>
      </c>
      <c r="BE561" s="218">
        <f>IF(N561="základní",J561,0)</f>
        <v>0</v>
      </c>
      <c r="BF561" s="218">
        <f>IF(N561="snížená",J561,0)</f>
        <v>0</v>
      </c>
      <c r="BG561" s="218">
        <f>IF(N561="zákl. přenesená",J561,0)</f>
        <v>0</v>
      </c>
      <c r="BH561" s="218">
        <f>IF(N561="sníž. přenesená",J561,0)</f>
        <v>0</v>
      </c>
      <c r="BI561" s="218">
        <f>IF(N561="nulová",J561,0)</f>
        <v>0</v>
      </c>
      <c r="BJ561" s="18" t="s">
        <v>85</v>
      </c>
      <c r="BK561" s="218">
        <f>ROUND(I561*H561,2)</f>
        <v>0</v>
      </c>
      <c r="BL561" s="18" t="s">
        <v>234</v>
      </c>
      <c r="BM561" s="217" t="s">
        <v>1118</v>
      </c>
    </row>
    <row r="562" s="13" customFormat="1">
      <c r="A562" s="13"/>
      <c r="B562" s="219"/>
      <c r="C562" s="220"/>
      <c r="D562" s="221" t="s">
        <v>154</v>
      </c>
      <c r="E562" s="222" t="s">
        <v>32</v>
      </c>
      <c r="F562" s="223" t="s">
        <v>1119</v>
      </c>
      <c r="G562" s="220"/>
      <c r="H562" s="224">
        <v>6</v>
      </c>
      <c r="I562" s="225"/>
      <c r="J562" s="220"/>
      <c r="K562" s="220"/>
      <c r="L562" s="226"/>
      <c r="M562" s="227"/>
      <c r="N562" s="228"/>
      <c r="O562" s="228"/>
      <c r="P562" s="228"/>
      <c r="Q562" s="228"/>
      <c r="R562" s="228"/>
      <c r="S562" s="228"/>
      <c r="T562" s="229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0" t="s">
        <v>154</v>
      </c>
      <c r="AU562" s="230" t="s">
        <v>87</v>
      </c>
      <c r="AV562" s="13" t="s">
        <v>87</v>
      </c>
      <c r="AW562" s="13" t="s">
        <v>39</v>
      </c>
      <c r="AX562" s="13" t="s">
        <v>85</v>
      </c>
      <c r="AY562" s="230" t="s">
        <v>144</v>
      </c>
    </row>
    <row r="563" s="2" customFormat="1" ht="21.75" customHeight="1">
      <c r="A563" s="40"/>
      <c r="B563" s="41"/>
      <c r="C563" s="231" t="s">
        <v>1120</v>
      </c>
      <c r="D563" s="231" t="s">
        <v>193</v>
      </c>
      <c r="E563" s="232" t="s">
        <v>1121</v>
      </c>
      <c r="F563" s="233" t="s">
        <v>1122</v>
      </c>
      <c r="G563" s="234" t="s">
        <v>189</v>
      </c>
      <c r="H563" s="235">
        <v>6</v>
      </c>
      <c r="I563" s="236"/>
      <c r="J563" s="237">
        <f>ROUND(I563*H563,2)</f>
        <v>0</v>
      </c>
      <c r="K563" s="233" t="s">
        <v>151</v>
      </c>
      <c r="L563" s="238"/>
      <c r="M563" s="239" t="s">
        <v>32</v>
      </c>
      <c r="N563" s="240" t="s">
        <v>48</v>
      </c>
      <c r="O563" s="86"/>
      <c r="P563" s="215">
        <f>O563*H563</f>
        <v>0</v>
      </c>
      <c r="Q563" s="215">
        <v>0.0040000000000000001</v>
      </c>
      <c r="R563" s="215">
        <f>Q563*H563</f>
        <v>0.024</v>
      </c>
      <c r="S563" s="215">
        <v>0</v>
      </c>
      <c r="T563" s="216">
        <f>S563*H563</f>
        <v>0</v>
      </c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R563" s="217" t="s">
        <v>314</v>
      </c>
      <c r="AT563" s="217" t="s">
        <v>193</v>
      </c>
      <c r="AU563" s="217" t="s">
        <v>87</v>
      </c>
      <c r="AY563" s="18" t="s">
        <v>144</v>
      </c>
      <c r="BE563" s="218">
        <f>IF(N563="základní",J563,0)</f>
        <v>0</v>
      </c>
      <c r="BF563" s="218">
        <f>IF(N563="snížená",J563,0)</f>
        <v>0</v>
      </c>
      <c r="BG563" s="218">
        <f>IF(N563="zákl. přenesená",J563,0)</f>
        <v>0</v>
      </c>
      <c r="BH563" s="218">
        <f>IF(N563="sníž. přenesená",J563,0)</f>
        <v>0</v>
      </c>
      <c r="BI563" s="218">
        <f>IF(N563="nulová",J563,0)</f>
        <v>0</v>
      </c>
      <c r="BJ563" s="18" t="s">
        <v>85</v>
      </c>
      <c r="BK563" s="218">
        <f>ROUND(I563*H563,2)</f>
        <v>0</v>
      </c>
      <c r="BL563" s="18" t="s">
        <v>234</v>
      </c>
      <c r="BM563" s="217" t="s">
        <v>1123</v>
      </c>
    </row>
    <row r="564" s="13" customFormat="1">
      <c r="A564" s="13"/>
      <c r="B564" s="219"/>
      <c r="C564" s="220"/>
      <c r="D564" s="221" t="s">
        <v>154</v>
      </c>
      <c r="E564" s="222" t="s">
        <v>32</v>
      </c>
      <c r="F564" s="223" t="s">
        <v>1124</v>
      </c>
      <c r="G564" s="220"/>
      <c r="H564" s="224">
        <v>6</v>
      </c>
      <c r="I564" s="225"/>
      <c r="J564" s="220"/>
      <c r="K564" s="220"/>
      <c r="L564" s="226"/>
      <c r="M564" s="227"/>
      <c r="N564" s="228"/>
      <c r="O564" s="228"/>
      <c r="P564" s="228"/>
      <c r="Q564" s="228"/>
      <c r="R564" s="228"/>
      <c r="S564" s="228"/>
      <c r="T564" s="229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0" t="s">
        <v>154</v>
      </c>
      <c r="AU564" s="230" t="s">
        <v>87</v>
      </c>
      <c r="AV564" s="13" t="s">
        <v>87</v>
      </c>
      <c r="AW564" s="13" t="s">
        <v>39</v>
      </c>
      <c r="AX564" s="13" t="s">
        <v>85</v>
      </c>
      <c r="AY564" s="230" t="s">
        <v>144</v>
      </c>
    </row>
    <row r="565" s="2" customFormat="1">
      <c r="A565" s="40"/>
      <c r="B565" s="41"/>
      <c r="C565" s="206" t="s">
        <v>1125</v>
      </c>
      <c r="D565" s="206" t="s">
        <v>147</v>
      </c>
      <c r="E565" s="207" t="s">
        <v>1126</v>
      </c>
      <c r="F565" s="208" t="s">
        <v>1127</v>
      </c>
      <c r="G565" s="209" t="s">
        <v>1128</v>
      </c>
      <c r="H565" s="210">
        <v>24.510000000000002</v>
      </c>
      <c r="I565" s="211"/>
      <c r="J565" s="212">
        <f>ROUND(I565*H565,2)</f>
        <v>0</v>
      </c>
      <c r="K565" s="208" t="s">
        <v>151</v>
      </c>
      <c r="L565" s="46"/>
      <c r="M565" s="213" t="s">
        <v>32</v>
      </c>
      <c r="N565" s="214" t="s">
        <v>48</v>
      </c>
      <c r="O565" s="86"/>
      <c r="P565" s="215">
        <f>O565*H565</f>
        <v>0</v>
      </c>
      <c r="Q565" s="215">
        <v>6.0000000000000002E-05</v>
      </c>
      <c r="R565" s="215">
        <f>Q565*H565</f>
        <v>0.0014706000000000001</v>
      </c>
      <c r="S565" s="215">
        <v>0</v>
      </c>
      <c r="T565" s="216">
        <f>S565*H565</f>
        <v>0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17" t="s">
        <v>234</v>
      </c>
      <c r="AT565" s="217" t="s">
        <v>147</v>
      </c>
      <c r="AU565" s="217" t="s">
        <v>87</v>
      </c>
      <c r="AY565" s="18" t="s">
        <v>144</v>
      </c>
      <c r="BE565" s="218">
        <f>IF(N565="základní",J565,0)</f>
        <v>0</v>
      </c>
      <c r="BF565" s="218">
        <f>IF(N565="snížená",J565,0)</f>
        <v>0</v>
      </c>
      <c r="BG565" s="218">
        <f>IF(N565="zákl. přenesená",J565,0)</f>
        <v>0</v>
      </c>
      <c r="BH565" s="218">
        <f>IF(N565="sníž. přenesená",J565,0)</f>
        <v>0</v>
      </c>
      <c r="BI565" s="218">
        <f>IF(N565="nulová",J565,0)</f>
        <v>0</v>
      </c>
      <c r="BJ565" s="18" t="s">
        <v>85</v>
      </c>
      <c r="BK565" s="218">
        <f>ROUND(I565*H565,2)</f>
        <v>0</v>
      </c>
      <c r="BL565" s="18" t="s">
        <v>234</v>
      </c>
      <c r="BM565" s="217" t="s">
        <v>1129</v>
      </c>
    </row>
    <row r="566" s="13" customFormat="1">
      <c r="A566" s="13"/>
      <c r="B566" s="219"/>
      <c r="C566" s="220"/>
      <c r="D566" s="221" t="s">
        <v>154</v>
      </c>
      <c r="E566" s="222" t="s">
        <v>32</v>
      </c>
      <c r="F566" s="223" t="s">
        <v>1130</v>
      </c>
      <c r="G566" s="220"/>
      <c r="H566" s="224">
        <v>24.510000000000002</v>
      </c>
      <c r="I566" s="225"/>
      <c r="J566" s="220"/>
      <c r="K566" s="220"/>
      <c r="L566" s="226"/>
      <c r="M566" s="227"/>
      <c r="N566" s="228"/>
      <c r="O566" s="228"/>
      <c r="P566" s="228"/>
      <c r="Q566" s="228"/>
      <c r="R566" s="228"/>
      <c r="S566" s="228"/>
      <c r="T566" s="229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0" t="s">
        <v>154</v>
      </c>
      <c r="AU566" s="230" t="s">
        <v>87</v>
      </c>
      <c r="AV566" s="13" t="s">
        <v>87</v>
      </c>
      <c r="AW566" s="13" t="s">
        <v>39</v>
      </c>
      <c r="AX566" s="13" t="s">
        <v>85</v>
      </c>
      <c r="AY566" s="230" t="s">
        <v>144</v>
      </c>
    </row>
    <row r="567" s="2" customFormat="1">
      <c r="A567" s="40"/>
      <c r="B567" s="41"/>
      <c r="C567" s="231" t="s">
        <v>1131</v>
      </c>
      <c r="D567" s="231" t="s">
        <v>193</v>
      </c>
      <c r="E567" s="232" t="s">
        <v>1083</v>
      </c>
      <c r="F567" s="233" t="s">
        <v>1084</v>
      </c>
      <c r="G567" s="234" t="s">
        <v>178</v>
      </c>
      <c r="H567" s="235">
        <v>3</v>
      </c>
      <c r="I567" s="236"/>
      <c r="J567" s="237">
        <f>ROUND(I567*H567,2)</f>
        <v>0</v>
      </c>
      <c r="K567" s="233" t="s">
        <v>151</v>
      </c>
      <c r="L567" s="238"/>
      <c r="M567" s="239" t="s">
        <v>32</v>
      </c>
      <c r="N567" s="240" t="s">
        <v>48</v>
      </c>
      <c r="O567" s="86"/>
      <c r="P567" s="215">
        <f>O567*H567</f>
        <v>0</v>
      </c>
      <c r="Q567" s="215">
        <v>0.0034299999999999999</v>
      </c>
      <c r="R567" s="215">
        <f>Q567*H567</f>
        <v>0.010290000000000001</v>
      </c>
      <c r="S567" s="215">
        <v>0</v>
      </c>
      <c r="T567" s="216">
        <f>S567*H567</f>
        <v>0</v>
      </c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R567" s="217" t="s">
        <v>314</v>
      </c>
      <c r="AT567" s="217" t="s">
        <v>193</v>
      </c>
      <c r="AU567" s="217" t="s">
        <v>87</v>
      </c>
      <c r="AY567" s="18" t="s">
        <v>144</v>
      </c>
      <c r="BE567" s="218">
        <f>IF(N567="základní",J567,0)</f>
        <v>0</v>
      </c>
      <c r="BF567" s="218">
        <f>IF(N567="snížená",J567,0)</f>
        <v>0</v>
      </c>
      <c r="BG567" s="218">
        <f>IF(N567="zákl. přenesená",J567,0)</f>
        <v>0</v>
      </c>
      <c r="BH567" s="218">
        <f>IF(N567="sníž. přenesená",J567,0)</f>
        <v>0</v>
      </c>
      <c r="BI567" s="218">
        <f>IF(N567="nulová",J567,0)</f>
        <v>0</v>
      </c>
      <c r="BJ567" s="18" t="s">
        <v>85</v>
      </c>
      <c r="BK567" s="218">
        <f>ROUND(I567*H567,2)</f>
        <v>0</v>
      </c>
      <c r="BL567" s="18" t="s">
        <v>234</v>
      </c>
      <c r="BM567" s="217" t="s">
        <v>1132</v>
      </c>
    </row>
    <row r="568" s="13" customFormat="1">
      <c r="A568" s="13"/>
      <c r="B568" s="219"/>
      <c r="C568" s="220"/>
      <c r="D568" s="221" t="s">
        <v>154</v>
      </c>
      <c r="E568" s="222" t="s">
        <v>32</v>
      </c>
      <c r="F568" s="223" t="s">
        <v>399</v>
      </c>
      <c r="G568" s="220"/>
      <c r="H568" s="224">
        <v>3</v>
      </c>
      <c r="I568" s="225"/>
      <c r="J568" s="220"/>
      <c r="K568" s="220"/>
      <c r="L568" s="226"/>
      <c r="M568" s="227"/>
      <c r="N568" s="228"/>
      <c r="O568" s="228"/>
      <c r="P568" s="228"/>
      <c r="Q568" s="228"/>
      <c r="R568" s="228"/>
      <c r="S568" s="228"/>
      <c r="T568" s="229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0" t="s">
        <v>154</v>
      </c>
      <c r="AU568" s="230" t="s">
        <v>87</v>
      </c>
      <c r="AV568" s="13" t="s">
        <v>87</v>
      </c>
      <c r="AW568" s="13" t="s">
        <v>39</v>
      </c>
      <c r="AX568" s="13" t="s">
        <v>85</v>
      </c>
      <c r="AY568" s="230" t="s">
        <v>144</v>
      </c>
    </row>
    <row r="569" s="2" customFormat="1" ht="21.75" customHeight="1">
      <c r="A569" s="40"/>
      <c r="B569" s="41"/>
      <c r="C569" s="231" t="s">
        <v>1133</v>
      </c>
      <c r="D569" s="231" t="s">
        <v>193</v>
      </c>
      <c r="E569" s="232" t="s">
        <v>1134</v>
      </c>
      <c r="F569" s="233" t="s">
        <v>1135</v>
      </c>
      <c r="G569" s="234" t="s">
        <v>162</v>
      </c>
      <c r="H569" s="235">
        <v>0.0030000000000000001</v>
      </c>
      <c r="I569" s="236"/>
      <c r="J569" s="237">
        <f>ROUND(I569*H569,2)</f>
        <v>0</v>
      </c>
      <c r="K569" s="233" t="s">
        <v>151</v>
      </c>
      <c r="L569" s="238"/>
      <c r="M569" s="239" t="s">
        <v>32</v>
      </c>
      <c r="N569" s="240" t="s">
        <v>48</v>
      </c>
      <c r="O569" s="86"/>
      <c r="P569" s="215">
        <f>O569*H569</f>
        <v>0</v>
      </c>
      <c r="Q569" s="215">
        <v>1</v>
      </c>
      <c r="R569" s="215">
        <f>Q569*H569</f>
        <v>0.0030000000000000001</v>
      </c>
      <c r="S569" s="215">
        <v>0</v>
      </c>
      <c r="T569" s="216">
        <f>S569*H569</f>
        <v>0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17" t="s">
        <v>314</v>
      </c>
      <c r="AT569" s="217" t="s">
        <v>193</v>
      </c>
      <c r="AU569" s="217" t="s">
        <v>87</v>
      </c>
      <c r="AY569" s="18" t="s">
        <v>144</v>
      </c>
      <c r="BE569" s="218">
        <f>IF(N569="základní",J569,0)</f>
        <v>0</v>
      </c>
      <c r="BF569" s="218">
        <f>IF(N569="snížená",J569,0)</f>
        <v>0</v>
      </c>
      <c r="BG569" s="218">
        <f>IF(N569="zákl. přenesená",J569,0)</f>
        <v>0</v>
      </c>
      <c r="BH569" s="218">
        <f>IF(N569="sníž. přenesená",J569,0)</f>
        <v>0</v>
      </c>
      <c r="BI569" s="218">
        <f>IF(N569="nulová",J569,0)</f>
        <v>0</v>
      </c>
      <c r="BJ569" s="18" t="s">
        <v>85</v>
      </c>
      <c r="BK569" s="218">
        <f>ROUND(I569*H569,2)</f>
        <v>0</v>
      </c>
      <c r="BL569" s="18" t="s">
        <v>234</v>
      </c>
      <c r="BM569" s="217" t="s">
        <v>1136</v>
      </c>
    </row>
    <row r="570" s="13" customFormat="1">
      <c r="A570" s="13"/>
      <c r="B570" s="219"/>
      <c r="C570" s="220"/>
      <c r="D570" s="221" t="s">
        <v>154</v>
      </c>
      <c r="E570" s="222" t="s">
        <v>32</v>
      </c>
      <c r="F570" s="223" t="s">
        <v>1137</v>
      </c>
      <c r="G570" s="220"/>
      <c r="H570" s="224">
        <v>0.0030000000000000001</v>
      </c>
      <c r="I570" s="225"/>
      <c r="J570" s="220"/>
      <c r="K570" s="220"/>
      <c r="L570" s="226"/>
      <c r="M570" s="227"/>
      <c r="N570" s="228"/>
      <c r="O570" s="228"/>
      <c r="P570" s="228"/>
      <c r="Q570" s="228"/>
      <c r="R570" s="228"/>
      <c r="S570" s="228"/>
      <c r="T570" s="229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0" t="s">
        <v>154</v>
      </c>
      <c r="AU570" s="230" t="s">
        <v>87</v>
      </c>
      <c r="AV570" s="13" t="s">
        <v>87</v>
      </c>
      <c r="AW570" s="13" t="s">
        <v>39</v>
      </c>
      <c r="AX570" s="13" t="s">
        <v>85</v>
      </c>
      <c r="AY570" s="230" t="s">
        <v>144</v>
      </c>
    </row>
    <row r="571" s="2" customFormat="1">
      <c r="A571" s="40"/>
      <c r="B571" s="41"/>
      <c r="C571" s="206" t="s">
        <v>1138</v>
      </c>
      <c r="D571" s="206" t="s">
        <v>147</v>
      </c>
      <c r="E571" s="207" t="s">
        <v>1139</v>
      </c>
      <c r="F571" s="208" t="s">
        <v>1140</v>
      </c>
      <c r="G571" s="209" t="s">
        <v>162</v>
      </c>
      <c r="H571" s="210">
        <v>0.217</v>
      </c>
      <c r="I571" s="211"/>
      <c r="J571" s="212">
        <f>ROUND(I571*H571,2)</f>
        <v>0</v>
      </c>
      <c r="K571" s="208" t="s">
        <v>151</v>
      </c>
      <c r="L571" s="46"/>
      <c r="M571" s="213" t="s">
        <v>32</v>
      </c>
      <c r="N571" s="214" t="s">
        <v>48</v>
      </c>
      <c r="O571" s="86"/>
      <c r="P571" s="215">
        <f>O571*H571</f>
        <v>0</v>
      </c>
      <c r="Q571" s="215">
        <v>0</v>
      </c>
      <c r="R571" s="215">
        <f>Q571*H571</f>
        <v>0</v>
      </c>
      <c r="S571" s="215">
        <v>0</v>
      </c>
      <c r="T571" s="216">
        <f>S571*H571</f>
        <v>0</v>
      </c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R571" s="217" t="s">
        <v>234</v>
      </c>
      <c r="AT571" s="217" t="s">
        <v>147</v>
      </c>
      <c r="AU571" s="217" t="s">
        <v>87</v>
      </c>
      <c r="AY571" s="18" t="s">
        <v>144</v>
      </c>
      <c r="BE571" s="218">
        <f>IF(N571="základní",J571,0)</f>
        <v>0</v>
      </c>
      <c r="BF571" s="218">
        <f>IF(N571="snížená",J571,0)</f>
        <v>0</v>
      </c>
      <c r="BG571" s="218">
        <f>IF(N571="zákl. přenesená",J571,0)</f>
        <v>0</v>
      </c>
      <c r="BH571" s="218">
        <f>IF(N571="sníž. přenesená",J571,0)</f>
        <v>0</v>
      </c>
      <c r="BI571" s="218">
        <f>IF(N571="nulová",J571,0)</f>
        <v>0</v>
      </c>
      <c r="BJ571" s="18" t="s">
        <v>85</v>
      </c>
      <c r="BK571" s="218">
        <f>ROUND(I571*H571,2)</f>
        <v>0</v>
      </c>
      <c r="BL571" s="18" t="s">
        <v>234</v>
      </c>
      <c r="BM571" s="217" t="s">
        <v>1141</v>
      </c>
    </row>
    <row r="572" s="12" customFormat="1" ht="22.8" customHeight="1">
      <c r="A572" s="12"/>
      <c r="B572" s="190"/>
      <c r="C572" s="191"/>
      <c r="D572" s="192" t="s">
        <v>76</v>
      </c>
      <c r="E572" s="204" t="s">
        <v>1142</v>
      </c>
      <c r="F572" s="204" t="s">
        <v>1143</v>
      </c>
      <c r="G572" s="191"/>
      <c r="H572" s="191"/>
      <c r="I572" s="194"/>
      <c r="J572" s="205">
        <f>BK572</f>
        <v>0</v>
      </c>
      <c r="K572" s="191"/>
      <c r="L572" s="196"/>
      <c r="M572" s="197"/>
      <c r="N572" s="198"/>
      <c r="O572" s="198"/>
      <c r="P572" s="199">
        <f>SUM(P573:P601)</f>
        <v>0</v>
      </c>
      <c r="Q572" s="198"/>
      <c r="R572" s="199">
        <f>SUM(R573:R601)</f>
        <v>2.6600283999999998</v>
      </c>
      <c r="S572" s="198"/>
      <c r="T572" s="200">
        <f>SUM(T573:T601)</f>
        <v>1.9061999999999999</v>
      </c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R572" s="201" t="s">
        <v>87</v>
      </c>
      <c r="AT572" s="202" t="s">
        <v>76</v>
      </c>
      <c r="AU572" s="202" t="s">
        <v>85</v>
      </c>
      <c r="AY572" s="201" t="s">
        <v>144</v>
      </c>
      <c r="BK572" s="203">
        <f>SUM(BK573:BK601)</f>
        <v>0</v>
      </c>
    </row>
    <row r="573" s="2" customFormat="1">
      <c r="A573" s="40"/>
      <c r="B573" s="41"/>
      <c r="C573" s="206" t="s">
        <v>1144</v>
      </c>
      <c r="D573" s="206" t="s">
        <v>147</v>
      </c>
      <c r="E573" s="207" t="s">
        <v>1145</v>
      </c>
      <c r="F573" s="208" t="s">
        <v>1146</v>
      </c>
      <c r="G573" s="209" t="s">
        <v>167</v>
      </c>
      <c r="H573" s="210">
        <v>72.900000000000006</v>
      </c>
      <c r="I573" s="211"/>
      <c r="J573" s="212">
        <f>ROUND(I573*H573,2)</f>
        <v>0</v>
      </c>
      <c r="K573" s="208" t="s">
        <v>151</v>
      </c>
      <c r="L573" s="46"/>
      <c r="M573" s="213" t="s">
        <v>32</v>
      </c>
      <c r="N573" s="214" t="s">
        <v>48</v>
      </c>
      <c r="O573" s="86"/>
      <c r="P573" s="215">
        <f>O573*H573</f>
        <v>0</v>
      </c>
      <c r="Q573" s="215">
        <v>0.00029999999999999997</v>
      </c>
      <c r="R573" s="215">
        <f>Q573*H573</f>
        <v>0.021870000000000001</v>
      </c>
      <c r="S573" s="215">
        <v>0</v>
      </c>
      <c r="T573" s="216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17" t="s">
        <v>234</v>
      </c>
      <c r="AT573" s="217" t="s">
        <v>147</v>
      </c>
      <c r="AU573" s="217" t="s">
        <v>87</v>
      </c>
      <c r="AY573" s="18" t="s">
        <v>144</v>
      </c>
      <c r="BE573" s="218">
        <f>IF(N573="základní",J573,0)</f>
        <v>0</v>
      </c>
      <c r="BF573" s="218">
        <f>IF(N573="snížená",J573,0)</f>
        <v>0</v>
      </c>
      <c r="BG573" s="218">
        <f>IF(N573="zákl. přenesená",J573,0)</f>
        <v>0</v>
      </c>
      <c r="BH573" s="218">
        <f>IF(N573="sníž. přenesená",J573,0)</f>
        <v>0</v>
      </c>
      <c r="BI573" s="218">
        <f>IF(N573="nulová",J573,0)</f>
        <v>0</v>
      </c>
      <c r="BJ573" s="18" t="s">
        <v>85</v>
      </c>
      <c r="BK573" s="218">
        <f>ROUND(I573*H573,2)</f>
        <v>0</v>
      </c>
      <c r="BL573" s="18" t="s">
        <v>234</v>
      </c>
      <c r="BM573" s="217" t="s">
        <v>1147</v>
      </c>
    </row>
    <row r="574" s="13" customFormat="1">
      <c r="A574" s="13"/>
      <c r="B574" s="219"/>
      <c r="C574" s="220"/>
      <c r="D574" s="221" t="s">
        <v>154</v>
      </c>
      <c r="E574" s="222" t="s">
        <v>32</v>
      </c>
      <c r="F574" s="223" t="s">
        <v>1148</v>
      </c>
      <c r="G574" s="220"/>
      <c r="H574" s="224">
        <v>13.5</v>
      </c>
      <c r="I574" s="225"/>
      <c r="J574" s="220"/>
      <c r="K574" s="220"/>
      <c r="L574" s="226"/>
      <c r="M574" s="227"/>
      <c r="N574" s="228"/>
      <c r="O574" s="228"/>
      <c r="P574" s="228"/>
      <c r="Q574" s="228"/>
      <c r="R574" s="228"/>
      <c r="S574" s="228"/>
      <c r="T574" s="229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0" t="s">
        <v>154</v>
      </c>
      <c r="AU574" s="230" t="s">
        <v>87</v>
      </c>
      <c r="AV574" s="13" t="s">
        <v>87</v>
      </c>
      <c r="AW574" s="13" t="s">
        <v>39</v>
      </c>
      <c r="AX574" s="13" t="s">
        <v>77</v>
      </c>
      <c r="AY574" s="230" t="s">
        <v>144</v>
      </c>
    </row>
    <row r="575" s="13" customFormat="1">
      <c r="A575" s="13"/>
      <c r="B575" s="219"/>
      <c r="C575" s="220"/>
      <c r="D575" s="221" t="s">
        <v>154</v>
      </c>
      <c r="E575" s="222" t="s">
        <v>32</v>
      </c>
      <c r="F575" s="223" t="s">
        <v>1149</v>
      </c>
      <c r="G575" s="220"/>
      <c r="H575" s="224">
        <v>40.5</v>
      </c>
      <c r="I575" s="225"/>
      <c r="J575" s="220"/>
      <c r="K575" s="220"/>
      <c r="L575" s="226"/>
      <c r="M575" s="227"/>
      <c r="N575" s="228"/>
      <c r="O575" s="228"/>
      <c r="P575" s="228"/>
      <c r="Q575" s="228"/>
      <c r="R575" s="228"/>
      <c r="S575" s="228"/>
      <c r="T575" s="229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0" t="s">
        <v>154</v>
      </c>
      <c r="AU575" s="230" t="s">
        <v>87</v>
      </c>
      <c r="AV575" s="13" t="s">
        <v>87</v>
      </c>
      <c r="AW575" s="13" t="s">
        <v>39</v>
      </c>
      <c r="AX575" s="13" t="s">
        <v>77</v>
      </c>
      <c r="AY575" s="230" t="s">
        <v>144</v>
      </c>
    </row>
    <row r="576" s="13" customFormat="1">
      <c r="A576" s="13"/>
      <c r="B576" s="219"/>
      <c r="C576" s="220"/>
      <c r="D576" s="221" t="s">
        <v>154</v>
      </c>
      <c r="E576" s="222" t="s">
        <v>32</v>
      </c>
      <c r="F576" s="223" t="s">
        <v>1150</v>
      </c>
      <c r="G576" s="220"/>
      <c r="H576" s="224">
        <v>15.5</v>
      </c>
      <c r="I576" s="225"/>
      <c r="J576" s="220"/>
      <c r="K576" s="220"/>
      <c r="L576" s="226"/>
      <c r="M576" s="227"/>
      <c r="N576" s="228"/>
      <c r="O576" s="228"/>
      <c r="P576" s="228"/>
      <c r="Q576" s="228"/>
      <c r="R576" s="228"/>
      <c r="S576" s="228"/>
      <c r="T576" s="229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0" t="s">
        <v>154</v>
      </c>
      <c r="AU576" s="230" t="s">
        <v>87</v>
      </c>
      <c r="AV576" s="13" t="s">
        <v>87</v>
      </c>
      <c r="AW576" s="13" t="s">
        <v>39</v>
      </c>
      <c r="AX576" s="13" t="s">
        <v>77</v>
      </c>
      <c r="AY576" s="230" t="s">
        <v>144</v>
      </c>
    </row>
    <row r="577" s="13" customFormat="1">
      <c r="A577" s="13"/>
      <c r="B577" s="219"/>
      <c r="C577" s="220"/>
      <c r="D577" s="221" t="s">
        <v>154</v>
      </c>
      <c r="E577" s="222" t="s">
        <v>32</v>
      </c>
      <c r="F577" s="223" t="s">
        <v>1151</v>
      </c>
      <c r="G577" s="220"/>
      <c r="H577" s="224">
        <v>3.3999999999999999</v>
      </c>
      <c r="I577" s="225"/>
      <c r="J577" s="220"/>
      <c r="K577" s="220"/>
      <c r="L577" s="226"/>
      <c r="M577" s="227"/>
      <c r="N577" s="228"/>
      <c r="O577" s="228"/>
      <c r="P577" s="228"/>
      <c r="Q577" s="228"/>
      <c r="R577" s="228"/>
      <c r="S577" s="228"/>
      <c r="T577" s="229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0" t="s">
        <v>154</v>
      </c>
      <c r="AU577" s="230" t="s">
        <v>87</v>
      </c>
      <c r="AV577" s="13" t="s">
        <v>87</v>
      </c>
      <c r="AW577" s="13" t="s">
        <v>39</v>
      </c>
      <c r="AX577" s="13" t="s">
        <v>77</v>
      </c>
      <c r="AY577" s="230" t="s">
        <v>144</v>
      </c>
    </row>
    <row r="578" s="14" customFormat="1">
      <c r="A578" s="14"/>
      <c r="B578" s="241"/>
      <c r="C578" s="242"/>
      <c r="D578" s="221" t="s">
        <v>154</v>
      </c>
      <c r="E578" s="243" t="s">
        <v>32</v>
      </c>
      <c r="F578" s="244" t="s">
        <v>205</v>
      </c>
      <c r="G578" s="242"/>
      <c r="H578" s="245">
        <v>72.900000000000006</v>
      </c>
      <c r="I578" s="246"/>
      <c r="J578" s="242"/>
      <c r="K578" s="242"/>
      <c r="L578" s="247"/>
      <c r="M578" s="248"/>
      <c r="N578" s="249"/>
      <c r="O578" s="249"/>
      <c r="P578" s="249"/>
      <c r="Q578" s="249"/>
      <c r="R578" s="249"/>
      <c r="S578" s="249"/>
      <c r="T578" s="250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1" t="s">
        <v>154</v>
      </c>
      <c r="AU578" s="251" t="s">
        <v>87</v>
      </c>
      <c r="AV578" s="14" t="s">
        <v>152</v>
      </c>
      <c r="AW578" s="14" t="s">
        <v>39</v>
      </c>
      <c r="AX578" s="14" t="s">
        <v>85</v>
      </c>
      <c r="AY578" s="251" t="s">
        <v>144</v>
      </c>
    </row>
    <row r="579" s="2" customFormat="1">
      <c r="A579" s="40"/>
      <c r="B579" s="41"/>
      <c r="C579" s="206" t="s">
        <v>1152</v>
      </c>
      <c r="D579" s="206" t="s">
        <v>147</v>
      </c>
      <c r="E579" s="207" t="s">
        <v>1153</v>
      </c>
      <c r="F579" s="208" t="s">
        <v>1154</v>
      </c>
      <c r="G579" s="209" t="s">
        <v>167</v>
      </c>
      <c r="H579" s="210">
        <v>72.900000000000006</v>
      </c>
      <c r="I579" s="211"/>
      <c r="J579" s="212">
        <f>ROUND(I579*H579,2)</f>
        <v>0</v>
      </c>
      <c r="K579" s="208" t="s">
        <v>151</v>
      </c>
      <c r="L579" s="46"/>
      <c r="M579" s="213" t="s">
        <v>32</v>
      </c>
      <c r="N579" s="214" t="s">
        <v>48</v>
      </c>
      <c r="O579" s="86"/>
      <c r="P579" s="215">
        <f>O579*H579</f>
        <v>0</v>
      </c>
      <c r="Q579" s="215">
        <v>0.0075799999999999999</v>
      </c>
      <c r="R579" s="215">
        <f>Q579*H579</f>
        <v>0.55258200000000002</v>
      </c>
      <c r="S579" s="215">
        <v>0</v>
      </c>
      <c r="T579" s="216">
        <f>S579*H579</f>
        <v>0</v>
      </c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R579" s="217" t="s">
        <v>234</v>
      </c>
      <c r="AT579" s="217" t="s">
        <v>147</v>
      </c>
      <c r="AU579" s="217" t="s">
        <v>87</v>
      </c>
      <c r="AY579" s="18" t="s">
        <v>144</v>
      </c>
      <c r="BE579" s="218">
        <f>IF(N579="základní",J579,0)</f>
        <v>0</v>
      </c>
      <c r="BF579" s="218">
        <f>IF(N579="snížená",J579,0)</f>
        <v>0</v>
      </c>
      <c r="BG579" s="218">
        <f>IF(N579="zákl. přenesená",J579,0)</f>
        <v>0</v>
      </c>
      <c r="BH579" s="218">
        <f>IF(N579="sníž. přenesená",J579,0)</f>
        <v>0</v>
      </c>
      <c r="BI579" s="218">
        <f>IF(N579="nulová",J579,0)</f>
        <v>0</v>
      </c>
      <c r="BJ579" s="18" t="s">
        <v>85</v>
      </c>
      <c r="BK579" s="218">
        <f>ROUND(I579*H579,2)</f>
        <v>0</v>
      </c>
      <c r="BL579" s="18" t="s">
        <v>234</v>
      </c>
      <c r="BM579" s="217" t="s">
        <v>1155</v>
      </c>
    </row>
    <row r="580" s="13" customFormat="1">
      <c r="A580" s="13"/>
      <c r="B580" s="219"/>
      <c r="C580" s="220"/>
      <c r="D580" s="221" t="s">
        <v>154</v>
      </c>
      <c r="E580" s="222" t="s">
        <v>32</v>
      </c>
      <c r="F580" s="223" t="s">
        <v>1148</v>
      </c>
      <c r="G580" s="220"/>
      <c r="H580" s="224">
        <v>13.5</v>
      </c>
      <c r="I580" s="225"/>
      <c r="J580" s="220"/>
      <c r="K580" s="220"/>
      <c r="L580" s="226"/>
      <c r="M580" s="227"/>
      <c r="N580" s="228"/>
      <c r="O580" s="228"/>
      <c r="P580" s="228"/>
      <c r="Q580" s="228"/>
      <c r="R580" s="228"/>
      <c r="S580" s="228"/>
      <c r="T580" s="229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0" t="s">
        <v>154</v>
      </c>
      <c r="AU580" s="230" t="s">
        <v>87</v>
      </c>
      <c r="AV580" s="13" t="s">
        <v>87</v>
      </c>
      <c r="AW580" s="13" t="s">
        <v>39</v>
      </c>
      <c r="AX580" s="13" t="s">
        <v>77</v>
      </c>
      <c r="AY580" s="230" t="s">
        <v>144</v>
      </c>
    </row>
    <row r="581" s="13" customFormat="1">
      <c r="A581" s="13"/>
      <c r="B581" s="219"/>
      <c r="C581" s="220"/>
      <c r="D581" s="221" t="s">
        <v>154</v>
      </c>
      <c r="E581" s="222" t="s">
        <v>32</v>
      </c>
      <c r="F581" s="223" t="s">
        <v>1149</v>
      </c>
      <c r="G581" s="220"/>
      <c r="H581" s="224">
        <v>40.5</v>
      </c>
      <c r="I581" s="225"/>
      <c r="J581" s="220"/>
      <c r="K581" s="220"/>
      <c r="L581" s="226"/>
      <c r="M581" s="227"/>
      <c r="N581" s="228"/>
      <c r="O581" s="228"/>
      <c r="P581" s="228"/>
      <c r="Q581" s="228"/>
      <c r="R581" s="228"/>
      <c r="S581" s="228"/>
      <c r="T581" s="229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0" t="s">
        <v>154</v>
      </c>
      <c r="AU581" s="230" t="s">
        <v>87</v>
      </c>
      <c r="AV581" s="13" t="s">
        <v>87</v>
      </c>
      <c r="AW581" s="13" t="s">
        <v>39</v>
      </c>
      <c r="AX581" s="13" t="s">
        <v>77</v>
      </c>
      <c r="AY581" s="230" t="s">
        <v>144</v>
      </c>
    </row>
    <row r="582" s="13" customFormat="1">
      <c r="A582" s="13"/>
      <c r="B582" s="219"/>
      <c r="C582" s="220"/>
      <c r="D582" s="221" t="s">
        <v>154</v>
      </c>
      <c r="E582" s="222" t="s">
        <v>32</v>
      </c>
      <c r="F582" s="223" t="s">
        <v>1150</v>
      </c>
      <c r="G582" s="220"/>
      <c r="H582" s="224">
        <v>15.5</v>
      </c>
      <c r="I582" s="225"/>
      <c r="J582" s="220"/>
      <c r="K582" s="220"/>
      <c r="L582" s="226"/>
      <c r="M582" s="227"/>
      <c r="N582" s="228"/>
      <c r="O582" s="228"/>
      <c r="P582" s="228"/>
      <c r="Q582" s="228"/>
      <c r="R582" s="228"/>
      <c r="S582" s="228"/>
      <c r="T582" s="229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0" t="s">
        <v>154</v>
      </c>
      <c r="AU582" s="230" t="s">
        <v>87</v>
      </c>
      <c r="AV582" s="13" t="s">
        <v>87</v>
      </c>
      <c r="AW582" s="13" t="s">
        <v>39</v>
      </c>
      <c r="AX582" s="13" t="s">
        <v>77</v>
      </c>
      <c r="AY582" s="230" t="s">
        <v>144</v>
      </c>
    </row>
    <row r="583" s="13" customFormat="1">
      <c r="A583" s="13"/>
      <c r="B583" s="219"/>
      <c r="C583" s="220"/>
      <c r="D583" s="221" t="s">
        <v>154</v>
      </c>
      <c r="E583" s="222" t="s">
        <v>32</v>
      </c>
      <c r="F583" s="223" t="s">
        <v>1151</v>
      </c>
      <c r="G583" s="220"/>
      <c r="H583" s="224">
        <v>3.3999999999999999</v>
      </c>
      <c r="I583" s="225"/>
      <c r="J583" s="220"/>
      <c r="K583" s="220"/>
      <c r="L583" s="226"/>
      <c r="M583" s="227"/>
      <c r="N583" s="228"/>
      <c r="O583" s="228"/>
      <c r="P583" s="228"/>
      <c r="Q583" s="228"/>
      <c r="R583" s="228"/>
      <c r="S583" s="228"/>
      <c r="T583" s="229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0" t="s">
        <v>154</v>
      </c>
      <c r="AU583" s="230" t="s">
        <v>87</v>
      </c>
      <c r="AV583" s="13" t="s">
        <v>87</v>
      </c>
      <c r="AW583" s="13" t="s">
        <v>39</v>
      </c>
      <c r="AX583" s="13" t="s">
        <v>77</v>
      </c>
      <c r="AY583" s="230" t="s">
        <v>144</v>
      </c>
    </row>
    <row r="584" s="14" customFormat="1">
      <c r="A584" s="14"/>
      <c r="B584" s="241"/>
      <c r="C584" s="242"/>
      <c r="D584" s="221" t="s">
        <v>154</v>
      </c>
      <c r="E584" s="243" t="s">
        <v>32</v>
      </c>
      <c r="F584" s="244" t="s">
        <v>205</v>
      </c>
      <c r="G584" s="242"/>
      <c r="H584" s="245">
        <v>72.900000000000006</v>
      </c>
      <c r="I584" s="246"/>
      <c r="J584" s="242"/>
      <c r="K584" s="242"/>
      <c r="L584" s="247"/>
      <c r="M584" s="248"/>
      <c r="N584" s="249"/>
      <c r="O584" s="249"/>
      <c r="P584" s="249"/>
      <c r="Q584" s="249"/>
      <c r="R584" s="249"/>
      <c r="S584" s="249"/>
      <c r="T584" s="250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1" t="s">
        <v>154</v>
      </c>
      <c r="AU584" s="251" t="s">
        <v>87</v>
      </c>
      <c r="AV584" s="14" t="s">
        <v>152</v>
      </c>
      <c r="AW584" s="14" t="s">
        <v>39</v>
      </c>
      <c r="AX584" s="14" t="s">
        <v>85</v>
      </c>
      <c r="AY584" s="251" t="s">
        <v>144</v>
      </c>
    </row>
    <row r="585" s="2" customFormat="1" ht="33" customHeight="1">
      <c r="A585" s="40"/>
      <c r="B585" s="41"/>
      <c r="C585" s="206" t="s">
        <v>1156</v>
      </c>
      <c r="D585" s="206" t="s">
        <v>147</v>
      </c>
      <c r="E585" s="207" t="s">
        <v>1157</v>
      </c>
      <c r="F585" s="208" t="s">
        <v>1158</v>
      </c>
      <c r="G585" s="209" t="s">
        <v>178</v>
      </c>
      <c r="H585" s="210">
        <v>31</v>
      </c>
      <c r="I585" s="211"/>
      <c r="J585" s="212">
        <f>ROUND(I585*H585,2)</f>
        <v>0</v>
      </c>
      <c r="K585" s="208" t="s">
        <v>151</v>
      </c>
      <c r="L585" s="46"/>
      <c r="M585" s="213" t="s">
        <v>32</v>
      </c>
      <c r="N585" s="214" t="s">
        <v>48</v>
      </c>
      <c r="O585" s="86"/>
      <c r="P585" s="215">
        <f>O585*H585</f>
        <v>0</v>
      </c>
      <c r="Q585" s="215">
        <v>0.00058</v>
      </c>
      <c r="R585" s="215">
        <f>Q585*H585</f>
        <v>0.017979999999999999</v>
      </c>
      <c r="S585" s="215">
        <v>0</v>
      </c>
      <c r="T585" s="216">
        <f>S585*H585</f>
        <v>0</v>
      </c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R585" s="217" t="s">
        <v>234</v>
      </c>
      <c r="AT585" s="217" t="s">
        <v>147</v>
      </c>
      <c r="AU585" s="217" t="s">
        <v>87</v>
      </c>
      <c r="AY585" s="18" t="s">
        <v>144</v>
      </c>
      <c r="BE585" s="218">
        <f>IF(N585="základní",J585,0)</f>
        <v>0</v>
      </c>
      <c r="BF585" s="218">
        <f>IF(N585="snížená",J585,0)</f>
        <v>0</v>
      </c>
      <c r="BG585" s="218">
        <f>IF(N585="zákl. přenesená",J585,0)</f>
        <v>0</v>
      </c>
      <c r="BH585" s="218">
        <f>IF(N585="sníž. přenesená",J585,0)</f>
        <v>0</v>
      </c>
      <c r="BI585" s="218">
        <f>IF(N585="nulová",J585,0)</f>
        <v>0</v>
      </c>
      <c r="BJ585" s="18" t="s">
        <v>85</v>
      </c>
      <c r="BK585" s="218">
        <f>ROUND(I585*H585,2)</f>
        <v>0</v>
      </c>
      <c r="BL585" s="18" t="s">
        <v>234</v>
      </c>
      <c r="BM585" s="217" t="s">
        <v>1159</v>
      </c>
    </row>
    <row r="586" s="13" customFormat="1">
      <c r="A586" s="13"/>
      <c r="B586" s="219"/>
      <c r="C586" s="220"/>
      <c r="D586" s="221" t="s">
        <v>154</v>
      </c>
      <c r="E586" s="222" t="s">
        <v>32</v>
      </c>
      <c r="F586" s="223" t="s">
        <v>1160</v>
      </c>
      <c r="G586" s="220"/>
      <c r="H586" s="224">
        <v>31</v>
      </c>
      <c r="I586" s="225"/>
      <c r="J586" s="220"/>
      <c r="K586" s="220"/>
      <c r="L586" s="226"/>
      <c r="M586" s="227"/>
      <c r="N586" s="228"/>
      <c r="O586" s="228"/>
      <c r="P586" s="228"/>
      <c r="Q586" s="228"/>
      <c r="R586" s="228"/>
      <c r="S586" s="228"/>
      <c r="T586" s="229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0" t="s">
        <v>154</v>
      </c>
      <c r="AU586" s="230" t="s">
        <v>87</v>
      </c>
      <c r="AV586" s="13" t="s">
        <v>87</v>
      </c>
      <c r="AW586" s="13" t="s">
        <v>39</v>
      </c>
      <c r="AX586" s="13" t="s">
        <v>85</v>
      </c>
      <c r="AY586" s="230" t="s">
        <v>144</v>
      </c>
    </row>
    <row r="587" s="2" customFormat="1" ht="16.5" customHeight="1">
      <c r="A587" s="40"/>
      <c r="B587" s="41"/>
      <c r="C587" s="206" t="s">
        <v>1161</v>
      </c>
      <c r="D587" s="206" t="s">
        <v>147</v>
      </c>
      <c r="E587" s="207" t="s">
        <v>1162</v>
      </c>
      <c r="F587" s="208" t="s">
        <v>1163</v>
      </c>
      <c r="G587" s="209" t="s">
        <v>167</v>
      </c>
      <c r="H587" s="210">
        <v>54</v>
      </c>
      <c r="I587" s="211"/>
      <c r="J587" s="212">
        <f>ROUND(I587*H587,2)</f>
        <v>0</v>
      </c>
      <c r="K587" s="208" t="s">
        <v>151</v>
      </c>
      <c r="L587" s="46"/>
      <c r="M587" s="213" t="s">
        <v>32</v>
      </c>
      <c r="N587" s="214" t="s">
        <v>48</v>
      </c>
      <c r="O587" s="86"/>
      <c r="P587" s="215">
        <f>O587*H587</f>
        <v>0</v>
      </c>
      <c r="Q587" s="215">
        <v>0</v>
      </c>
      <c r="R587" s="215">
        <f>Q587*H587</f>
        <v>0</v>
      </c>
      <c r="S587" s="215">
        <v>0.035299999999999998</v>
      </c>
      <c r="T587" s="216">
        <f>S587*H587</f>
        <v>1.9061999999999999</v>
      </c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R587" s="217" t="s">
        <v>234</v>
      </c>
      <c r="AT587" s="217" t="s">
        <v>147</v>
      </c>
      <c r="AU587" s="217" t="s">
        <v>87</v>
      </c>
      <c r="AY587" s="18" t="s">
        <v>144</v>
      </c>
      <c r="BE587" s="218">
        <f>IF(N587="základní",J587,0)</f>
        <v>0</v>
      </c>
      <c r="BF587" s="218">
        <f>IF(N587="snížená",J587,0)</f>
        <v>0</v>
      </c>
      <c r="BG587" s="218">
        <f>IF(N587="zákl. přenesená",J587,0)</f>
        <v>0</v>
      </c>
      <c r="BH587" s="218">
        <f>IF(N587="sníž. přenesená",J587,0)</f>
        <v>0</v>
      </c>
      <c r="BI587" s="218">
        <f>IF(N587="nulová",J587,0)</f>
        <v>0</v>
      </c>
      <c r="BJ587" s="18" t="s">
        <v>85</v>
      </c>
      <c r="BK587" s="218">
        <f>ROUND(I587*H587,2)</f>
        <v>0</v>
      </c>
      <c r="BL587" s="18" t="s">
        <v>234</v>
      </c>
      <c r="BM587" s="217" t="s">
        <v>1164</v>
      </c>
    </row>
    <row r="588" s="13" customFormat="1">
      <c r="A588" s="13"/>
      <c r="B588" s="219"/>
      <c r="C588" s="220"/>
      <c r="D588" s="221" t="s">
        <v>154</v>
      </c>
      <c r="E588" s="222" t="s">
        <v>32</v>
      </c>
      <c r="F588" s="223" t="s">
        <v>1148</v>
      </c>
      <c r="G588" s="220"/>
      <c r="H588" s="224">
        <v>13.5</v>
      </c>
      <c r="I588" s="225"/>
      <c r="J588" s="220"/>
      <c r="K588" s="220"/>
      <c r="L588" s="226"/>
      <c r="M588" s="227"/>
      <c r="N588" s="228"/>
      <c r="O588" s="228"/>
      <c r="P588" s="228"/>
      <c r="Q588" s="228"/>
      <c r="R588" s="228"/>
      <c r="S588" s="228"/>
      <c r="T588" s="229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0" t="s">
        <v>154</v>
      </c>
      <c r="AU588" s="230" t="s">
        <v>87</v>
      </c>
      <c r="AV588" s="13" t="s">
        <v>87</v>
      </c>
      <c r="AW588" s="13" t="s">
        <v>39</v>
      </c>
      <c r="AX588" s="13" t="s">
        <v>77</v>
      </c>
      <c r="AY588" s="230" t="s">
        <v>144</v>
      </c>
    </row>
    <row r="589" s="13" customFormat="1">
      <c r="A589" s="13"/>
      <c r="B589" s="219"/>
      <c r="C589" s="220"/>
      <c r="D589" s="221" t="s">
        <v>154</v>
      </c>
      <c r="E589" s="222" t="s">
        <v>32</v>
      </c>
      <c r="F589" s="223" t="s">
        <v>1149</v>
      </c>
      <c r="G589" s="220"/>
      <c r="H589" s="224">
        <v>40.5</v>
      </c>
      <c r="I589" s="225"/>
      <c r="J589" s="220"/>
      <c r="K589" s="220"/>
      <c r="L589" s="226"/>
      <c r="M589" s="227"/>
      <c r="N589" s="228"/>
      <c r="O589" s="228"/>
      <c r="P589" s="228"/>
      <c r="Q589" s="228"/>
      <c r="R589" s="228"/>
      <c r="S589" s="228"/>
      <c r="T589" s="229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0" t="s">
        <v>154</v>
      </c>
      <c r="AU589" s="230" t="s">
        <v>87</v>
      </c>
      <c r="AV589" s="13" t="s">
        <v>87</v>
      </c>
      <c r="AW589" s="13" t="s">
        <v>39</v>
      </c>
      <c r="AX589" s="13" t="s">
        <v>77</v>
      </c>
      <c r="AY589" s="230" t="s">
        <v>144</v>
      </c>
    </row>
    <row r="590" s="14" customFormat="1">
      <c r="A590" s="14"/>
      <c r="B590" s="241"/>
      <c r="C590" s="242"/>
      <c r="D590" s="221" t="s">
        <v>154</v>
      </c>
      <c r="E590" s="243" t="s">
        <v>32</v>
      </c>
      <c r="F590" s="244" t="s">
        <v>205</v>
      </c>
      <c r="G590" s="242"/>
      <c r="H590" s="245">
        <v>54</v>
      </c>
      <c r="I590" s="246"/>
      <c r="J590" s="242"/>
      <c r="K590" s="242"/>
      <c r="L590" s="247"/>
      <c r="M590" s="248"/>
      <c r="N590" s="249"/>
      <c r="O590" s="249"/>
      <c r="P590" s="249"/>
      <c r="Q590" s="249"/>
      <c r="R590" s="249"/>
      <c r="S590" s="249"/>
      <c r="T590" s="250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1" t="s">
        <v>154</v>
      </c>
      <c r="AU590" s="251" t="s">
        <v>87</v>
      </c>
      <c r="AV590" s="14" t="s">
        <v>152</v>
      </c>
      <c r="AW590" s="14" t="s">
        <v>39</v>
      </c>
      <c r="AX590" s="14" t="s">
        <v>85</v>
      </c>
      <c r="AY590" s="251" t="s">
        <v>144</v>
      </c>
    </row>
    <row r="591" s="2" customFormat="1">
      <c r="A591" s="40"/>
      <c r="B591" s="41"/>
      <c r="C591" s="206" t="s">
        <v>1165</v>
      </c>
      <c r="D591" s="206" t="s">
        <v>147</v>
      </c>
      <c r="E591" s="207" t="s">
        <v>1166</v>
      </c>
      <c r="F591" s="208" t="s">
        <v>1167</v>
      </c>
      <c r="G591" s="209" t="s">
        <v>167</v>
      </c>
      <c r="H591" s="210">
        <v>72.900000000000006</v>
      </c>
      <c r="I591" s="211"/>
      <c r="J591" s="212">
        <f>ROUND(I591*H591,2)</f>
        <v>0</v>
      </c>
      <c r="K591" s="208" t="s">
        <v>151</v>
      </c>
      <c r="L591" s="46"/>
      <c r="M591" s="213" t="s">
        <v>32</v>
      </c>
      <c r="N591" s="214" t="s">
        <v>48</v>
      </c>
      <c r="O591" s="86"/>
      <c r="P591" s="215">
        <f>O591*H591</f>
        <v>0</v>
      </c>
      <c r="Q591" s="215">
        <v>0.0063</v>
      </c>
      <c r="R591" s="215">
        <f>Q591*H591</f>
        <v>0.45927000000000001</v>
      </c>
      <c r="S591" s="215">
        <v>0</v>
      </c>
      <c r="T591" s="216">
        <f>S591*H591</f>
        <v>0</v>
      </c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R591" s="217" t="s">
        <v>234</v>
      </c>
      <c r="AT591" s="217" t="s">
        <v>147</v>
      </c>
      <c r="AU591" s="217" t="s">
        <v>87</v>
      </c>
      <c r="AY591" s="18" t="s">
        <v>144</v>
      </c>
      <c r="BE591" s="218">
        <f>IF(N591="základní",J591,0)</f>
        <v>0</v>
      </c>
      <c r="BF591" s="218">
        <f>IF(N591="snížená",J591,0)</f>
        <v>0</v>
      </c>
      <c r="BG591" s="218">
        <f>IF(N591="zákl. přenesená",J591,0)</f>
        <v>0</v>
      </c>
      <c r="BH591" s="218">
        <f>IF(N591="sníž. přenesená",J591,0)</f>
        <v>0</v>
      </c>
      <c r="BI591" s="218">
        <f>IF(N591="nulová",J591,0)</f>
        <v>0</v>
      </c>
      <c r="BJ591" s="18" t="s">
        <v>85</v>
      </c>
      <c r="BK591" s="218">
        <f>ROUND(I591*H591,2)</f>
        <v>0</v>
      </c>
      <c r="BL591" s="18" t="s">
        <v>234</v>
      </c>
      <c r="BM591" s="217" t="s">
        <v>1168</v>
      </c>
    </row>
    <row r="592" s="2" customFormat="1">
      <c r="A592" s="40"/>
      <c r="B592" s="41"/>
      <c r="C592" s="42"/>
      <c r="D592" s="221" t="s">
        <v>295</v>
      </c>
      <c r="E592" s="42"/>
      <c r="F592" s="252" t="s">
        <v>1169</v>
      </c>
      <c r="G592" s="42"/>
      <c r="H592" s="42"/>
      <c r="I592" s="253"/>
      <c r="J592" s="42"/>
      <c r="K592" s="42"/>
      <c r="L592" s="46"/>
      <c r="M592" s="254"/>
      <c r="N592" s="255"/>
      <c r="O592" s="86"/>
      <c r="P592" s="86"/>
      <c r="Q592" s="86"/>
      <c r="R592" s="86"/>
      <c r="S592" s="86"/>
      <c r="T592" s="87"/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T592" s="18" t="s">
        <v>295</v>
      </c>
      <c r="AU592" s="18" t="s">
        <v>87</v>
      </c>
    </row>
    <row r="593" s="13" customFormat="1">
      <c r="A593" s="13"/>
      <c r="B593" s="219"/>
      <c r="C593" s="220"/>
      <c r="D593" s="221" t="s">
        <v>154</v>
      </c>
      <c r="E593" s="222" t="s">
        <v>32</v>
      </c>
      <c r="F593" s="223" t="s">
        <v>1148</v>
      </c>
      <c r="G593" s="220"/>
      <c r="H593" s="224">
        <v>13.5</v>
      </c>
      <c r="I593" s="225"/>
      <c r="J593" s="220"/>
      <c r="K593" s="220"/>
      <c r="L593" s="226"/>
      <c r="M593" s="227"/>
      <c r="N593" s="228"/>
      <c r="O593" s="228"/>
      <c r="P593" s="228"/>
      <c r="Q593" s="228"/>
      <c r="R593" s="228"/>
      <c r="S593" s="228"/>
      <c r="T593" s="229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0" t="s">
        <v>154</v>
      </c>
      <c r="AU593" s="230" t="s">
        <v>87</v>
      </c>
      <c r="AV593" s="13" t="s">
        <v>87</v>
      </c>
      <c r="AW593" s="13" t="s">
        <v>39</v>
      </c>
      <c r="AX593" s="13" t="s">
        <v>77</v>
      </c>
      <c r="AY593" s="230" t="s">
        <v>144</v>
      </c>
    </row>
    <row r="594" s="13" customFormat="1">
      <c r="A594" s="13"/>
      <c r="B594" s="219"/>
      <c r="C594" s="220"/>
      <c r="D594" s="221" t="s">
        <v>154</v>
      </c>
      <c r="E594" s="222" t="s">
        <v>32</v>
      </c>
      <c r="F594" s="223" t="s">
        <v>1149</v>
      </c>
      <c r="G594" s="220"/>
      <c r="H594" s="224">
        <v>40.5</v>
      </c>
      <c r="I594" s="225"/>
      <c r="J594" s="220"/>
      <c r="K594" s="220"/>
      <c r="L594" s="226"/>
      <c r="M594" s="227"/>
      <c r="N594" s="228"/>
      <c r="O594" s="228"/>
      <c r="P594" s="228"/>
      <c r="Q594" s="228"/>
      <c r="R594" s="228"/>
      <c r="S594" s="228"/>
      <c r="T594" s="229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0" t="s">
        <v>154</v>
      </c>
      <c r="AU594" s="230" t="s">
        <v>87</v>
      </c>
      <c r="AV594" s="13" t="s">
        <v>87</v>
      </c>
      <c r="AW594" s="13" t="s">
        <v>39</v>
      </c>
      <c r="AX594" s="13" t="s">
        <v>77</v>
      </c>
      <c r="AY594" s="230" t="s">
        <v>144</v>
      </c>
    </row>
    <row r="595" s="13" customFormat="1">
      <c r="A595" s="13"/>
      <c r="B595" s="219"/>
      <c r="C595" s="220"/>
      <c r="D595" s="221" t="s">
        <v>154</v>
      </c>
      <c r="E595" s="222" t="s">
        <v>32</v>
      </c>
      <c r="F595" s="223" t="s">
        <v>1150</v>
      </c>
      <c r="G595" s="220"/>
      <c r="H595" s="224">
        <v>15.5</v>
      </c>
      <c r="I595" s="225"/>
      <c r="J595" s="220"/>
      <c r="K595" s="220"/>
      <c r="L595" s="226"/>
      <c r="M595" s="227"/>
      <c r="N595" s="228"/>
      <c r="O595" s="228"/>
      <c r="P595" s="228"/>
      <c r="Q595" s="228"/>
      <c r="R595" s="228"/>
      <c r="S595" s="228"/>
      <c r="T595" s="229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0" t="s">
        <v>154</v>
      </c>
      <c r="AU595" s="230" t="s">
        <v>87</v>
      </c>
      <c r="AV595" s="13" t="s">
        <v>87</v>
      </c>
      <c r="AW595" s="13" t="s">
        <v>39</v>
      </c>
      <c r="AX595" s="13" t="s">
        <v>77</v>
      </c>
      <c r="AY595" s="230" t="s">
        <v>144</v>
      </c>
    </row>
    <row r="596" s="13" customFormat="1">
      <c r="A596" s="13"/>
      <c r="B596" s="219"/>
      <c r="C596" s="220"/>
      <c r="D596" s="221" t="s">
        <v>154</v>
      </c>
      <c r="E596" s="222" t="s">
        <v>32</v>
      </c>
      <c r="F596" s="223" t="s">
        <v>1151</v>
      </c>
      <c r="G596" s="220"/>
      <c r="H596" s="224">
        <v>3.3999999999999999</v>
      </c>
      <c r="I596" s="225"/>
      <c r="J596" s="220"/>
      <c r="K596" s="220"/>
      <c r="L596" s="226"/>
      <c r="M596" s="227"/>
      <c r="N596" s="228"/>
      <c r="O596" s="228"/>
      <c r="P596" s="228"/>
      <c r="Q596" s="228"/>
      <c r="R596" s="228"/>
      <c r="S596" s="228"/>
      <c r="T596" s="229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0" t="s">
        <v>154</v>
      </c>
      <c r="AU596" s="230" t="s">
        <v>87</v>
      </c>
      <c r="AV596" s="13" t="s">
        <v>87</v>
      </c>
      <c r="AW596" s="13" t="s">
        <v>39</v>
      </c>
      <c r="AX596" s="13" t="s">
        <v>77</v>
      </c>
      <c r="AY596" s="230" t="s">
        <v>144</v>
      </c>
    </row>
    <row r="597" s="14" customFormat="1">
      <c r="A597" s="14"/>
      <c r="B597" s="241"/>
      <c r="C597" s="242"/>
      <c r="D597" s="221" t="s">
        <v>154</v>
      </c>
      <c r="E597" s="243" t="s">
        <v>32</v>
      </c>
      <c r="F597" s="244" t="s">
        <v>205</v>
      </c>
      <c r="G597" s="242"/>
      <c r="H597" s="245">
        <v>72.900000000000006</v>
      </c>
      <c r="I597" s="246"/>
      <c r="J597" s="242"/>
      <c r="K597" s="242"/>
      <c r="L597" s="247"/>
      <c r="M597" s="248"/>
      <c r="N597" s="249"/>
      <c r="O597" s="249"/>
      <c r="P597" s="249"/>
      <c r="Q597" s="249"/>
      <c r="R597" s="249"/>
      <c r="S597" s="249"/>
      <c r="T597" s="250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1" t="s">
        <v>154</v>
      </c>
      <c r="AU597" s="251" t="s">
        <v>87</v>
      </c>
      <c r="AV597" s="14" t="s">
        <v>152</v>
      </c>
      <c r="AW597" s="14" t="s">
        <v>39</v>
      </c>
      <c r="AX597" s="14" t="s">
        <v>85</v>
      </c>
      <c r="AY597" s="251" t="s">
        <v>144</v>
      </c>
    </row>
    <row r="598" s="2" customFormat="1" ht="33" customHeight="1">
      <c r="A598" s="40"/>
      <c r="B598" s="41"/>
      <c r="C598" s="231" t="s">
        <v>1170</v>
      </c>
      <c r="D598" s="231" t="s">
        <v>193</v>
      </c>
      <c r="E598" s="232" t="s">
        <v>1171</v>
      </c>
      <c r="F598" s="233" t="s">
        <v>1172</v>
      </c>
      <c r="G598" s="234" t="s">
        <v>167</v>
      </c>
      <c r="H598" s="235">
        <v>83.766999999999996</v>
      </c>
      <c r="I598" s="236"/>
      <c r="J598" s="237">
        <f>ROUND(I598*H598,2)</f>
        <v>0</v>
      </c>
      <c r="K598" s="233" t="s">
        <v>151</v>
      </c>
      <c r="L598" s="238"/>
      <c r="M598" s="239" t="s">
        <v>32</v>
      </c>
      <c r="N598" s="240" t="s">
        <v>48</v>
      </c>
      <c r="O598" s="86"/>
      <c r="P598" s="215">
        <f>O598*H598</f>
        <v>0</v>
      </c>
      <c r="Q598" s="215">
        <v>0.019199999999999998</v>
      </c>
      <c r="R598" s="215">
        <f>Q598*H598</f>
        <v>1.6083263999999997</v>
      </c>
      <c r="S598" s="215">
        <v>0</v>
      </c>
      <c r="T598" s="216">
        <f>S598*H598</f>
        <v>0</v>
      </c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R598" s="217" t="s">
        <v>314</v>
      </c>
      <c r="AT598" s="217" t="s">
        <v>193</v>
      </c>
      <c r="AU598" s="217" t="s">
        <v>87</v>
      </c>
      <c r="AY598" s="18" t="s">
        <v>144</v>
      </c>
      <c r="BE598" s="218">
        <f>IF(N598="základní",J598,0)</f>
        <v>0</v>
      </c>
      <c r="BF598" s="218">
        <f>IF(N598="snížená",J598,0)</f>
        <v>0</v>
      </c>
      <c r="BG598" s="218">
        <f>IF(N598="zákl. přenesená",J598,0)</f>
        <v>0</v>
      </c>
      <c r="BH598" s="218">
        <f>IF(N598="sníž. přenesená",J598,0)</f>
        <v>0</v>
      </c>
      <c r="BI598" s="218">
        <f>IF(N598="nulová",J598,0)</f>
        <v>0</v>
      </c>
      <c r="BJ598" s="18" t="s">
        <v>85</v>
      </c>
      <c r="BK598" s="218">
        <f>ROUND(I598*H598,2)</f>
        <v>0</v>
      </c>
      <c r="BL598" s="18" t="s">
        <v>234</v>
      </c>
      <c r="BM598" s="217" t="s">
        <v>1173</v>
      </c>
    </row>
    <row r="599" s="2" customFormat="1">
      <c r="A599" s="40"/>
      <c r="B599" s="41"/>
      <c r="C599" s="42"/>
      <c r="D599" s="221" t="s">
        <v>295</v>
      </c>
      <c r="E599" s="42"/>
      <c r="F599" s="252" t="s">
        <v>1174</v>
      </c>
      <c r="G599" s="42"/>
      <c r="H599" s="42"/>
      <c r="I599" s="253"/>
      <c r="J599" s="42"/>
      <c r="K599" s="42"/>
      <c r="L599" s="46"/>
      <c r="M599" s="254"/>
      <c r="N599" s="255"/>
      <c r="O599" s="86"/>
      <c r="P599" s="86"/>
      <c r="Q599" s="86"/>
      <c r="R599" s="86"/>
      <c r="S599" s="86"/>
      <c r="T599" s="87"/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T599" s="18" t="s">
        <v>295</v>
      </c>
      <c r="AU599" s="18" t="s">
        <v>87</v>
      </c>
    </row>
    <row r="600" s="13" customFormat="1">
      <c r="A600" s="13"/>
      <c r="B600" s="219"/>
      <c r="C600" s="220"/>
      <c r="D600" s="221" t="s">
        <v>154</v>
      </c>
      <c r="E600" s="220"/>
      <c r="F600" s="223" t="s">
        <v>1175</v>
      </c>
      <c r="G600" s="220"/>
      <c r="H600" s="224">
        <v>83.766999999999996</v>
      </c>
      <c r="I600" s="225"/>
      <c r="J600" s="220"/>
      <c r="K600" s="220"/>
      <c r="L600" s="226"/>
      <c r="M600" s="227"/>
      <c r="N600" s="228"/>
      <c r="O600" s="228"/>
      <c r="P600" s="228"/>
      <c r="Q600" s="228"/>
      <c r="R600" s="228"/>
      <c r="S600" s="228"/>
      <c r="T600" s="229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0" t="s">
        <v>154</v>
      </c>
      <c r="AU600" s="230" t="s">
        <v>87</v>
      </c>
      <c r="AV600" s="13" t="s">
        <v>87</v>
      </c>
      <c r="AW600" s="13" t="s">
        <v>4</v>
      </c>
      <c r="AX600" s="13" t="s">
        <v>85</v>
      </c>
      <c r="AY600" s="230" t="s">
        <v>144</v>
      </c>
    </row>
    <row r="601" s="2" customFormat="1">
      <c r="A601" s="40"/>
      <c r="B601" s="41"/>
      <c r="C601" s="206" t="s">
        <v>1176</v>
      </c>
      <c r="D601" s="206" t="s">
        <v>147</v>
      </c>
      <c r="E601" s="207" t="s">
        <v>1177</v>
      </c>
      <c r="F601" s="208" t="s">
        <v>1178</v>
      </c>
      <c r="G601" s="209" t="s">
        <v>162</v>
      </c>
      <c r="H601" s="210">
        <v>2.6600000000000001</v>
      </c>
      <c r="I601" s="211"/>
      <c r="J601" s="212">
        <f>ROUND(I601*H601,2)</f>
        <v>0</v>
      </c>
      <c r="K601" s="208" t="s">
        <v>151</v>
      </c>
      <c r="L601" s="46"/>
      <c r="M601" s="213" t="s">
        <v>32</v>
      </c>
      <c r="N601" s="214" t="s">
        <v>48</v>
      </c>
      <c r="O601" s="86"/>
      <c r="P601" s="215">
        <f>O601*H601</f>
        <v>0</v>
      </c>
      <c r="Q601" s="215">
        <v>0</v>
      </c>
      <c r="R601" s="215">
        <f>Q601*H601</f>
        <v>0</v>
      </c>
      <c r="S601" s="215">
        <v>0</v>
      </c>
      <c r="T601" s="216">
        <f>S601*H601</f>
        <v>0</v>
      </c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R601" s="217" t="s">
        <v>234</v>
      </c>
      <c r="AT601" s="217" t="s">
        <v>147</v>
      </c>
      <c r="AU601" s="217" t="s">
        <v>87</v>
      </c>
      <c r="AY601" s="18" t="s">
        <v>144</v>
      </c>
      <c r="BE601" s="218">
        <f>IF(N601="základní",J601,0)</f>
        <v>0</v>
      </c>
      <c r="BF601" s="218">
        <f>IF(N601="snížená",J601,0)</f>
        <v>0</v>
      </c>
      <c r="BG601" s="218">
        <f>IF(N601="zákl. přenesená",J601,0)</f>
        <v>0</v>
      </c>
      <c r="BH601" s="218">
        <f>IF(N601="sníž. přenesená",J601,0)</f>
        <v>0</v>
      </c>
      <c r="BI601" s="218">
        <f>IF(N601="nulová",J601,0)</f>
        <v>0</v>
      </c>
      <c r="BJ601" s="18" t="s">
        <v>85</v>
      </c>
      <c r="BK601" s="218">
        <f>ROUND(I601*H601,2)</f>
        <v>0</v>
      </c>
      <c r="BL601" s="18" t="s">
        <v>234</v>
      </c>
      <c r="BM601" s="217" t="s">
        <v>1179</v>
      </c>
    </row>
    <row r="602" s="12" customFormat="1" ht="22.8" customHeight="1">
      <c r="A602" s="12"/>
      <c r="B602" s="190"/>
      <c r="C602" s="191"/>
      <c r="D602" s="192" t="s">
        <v>76</v>
      </c>
      <c r="E602" s="204" t="s">
        <v>1180</v>
      </c>
      <c r="F602" s="204" t="s">
        <v>1181</v>
      </c>
      <c r="G602" s="191"/>
      <c r="H602" s="191"/>
      <c r="I602" s="194"/>
      <c r="J602" s="205">
        <f>BK602</f>
        <v>0</v>
      </c>
      <c r="K602" s="191"/>
      <c r="L602" s="196"/>
      <c r="M602" s="197"/>
      <c r="N602" s="198"/>
      <c r="O602" s="198"/>
      <c r="P602" s="199">
        <f>SUM(P603:P619)</f>
        <v>0</v>
      </c>
      <c r="Q602" s="198"/>
      <c r="R602" s="199">
        <f>SUM(R603:R619)</f>
        <v>0.1035963</v>
      </c>
      <c r="S602" s="198"/>
      <c r="T602" s="200">
        <f>SUM(T603:T619)</f>
        <v>0.075875000000000012</v>
      </c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R602" s="201" t="s">
        <v>87</v>
      </c>
      <c r="AT602" s="202" t="s">
        <v>76</v>
      </c>
      <c r="AU602" s="202" t="s">
        <v>85</v>
      </c>
      <c r="AY602" s="201" t="s">
        <v>144</v>
      </c>
      <c r="BK602" s="203">
        <f>SUM(BK603:BK619)</f>
        <v>0</v>
      </c>
    </row>
    <row r="603" s="2" customFormat="1">
      <c r="A603" s="40"/>
      <c r="B603" s="41"/>
      <c r="C603" s="206" t="s">
        <v>1182</v>
      </c>
      <c r="D603" s="206" t="s">
        <v>147</v>
      </c>
      <c r="E603" s="207" t="s">
        <v>1183</v>
      </c>
      <c r="F603" s="208" t="s">
        <v>1184</v>
      </c>
      <c r="G603" s="209" t="s">
        <v>167</v>
      </c>
      <c r="H603" s="210">
        <v>26.899999999999999</v>
      </c>
      <c r="I603" s="211"/>
      <c r="J603" s="212">
        <f>ROUND(I603*H603,2)</f>
        <v>0</v>
      </c>
      <c r="K603" s="208" t="s">
        <v>151</v>
      </c>
      <c r="L603" s="46"/>
      <c r="M603" s="213" t="s">
        <v>32</v>
      </c>
      <c r="N603" s="214" t="s">
        <v>48</v>
      </c>
      <c r="O603" s="86"/>
      <c r="P603" s="215">
        <f>O603*H603</f>
        <v>0</v>
      </c>
      <c r="Q603" s="215">
        <v>0</v>
      </c>
      <c r="R603" s="215">
        <f>Q603*H603</f>
        <v>0</v>
      </c>
      <c r="S603" s="215">
        <v>0</v>
      </c>
      <c r="T603" s="216">
        <f>S603*H603</f>
        <v>0</v>
      </c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R603" s="217" t="s">
        <v>234</v>
      </c>
      <c r="AT603" s="217" t="s">
        <v>147</v>
      </c>
      <c r="AU603" s="217" t="s">
        <v>87</v>
      </c>
      <c r="AY603" s="18" t="s">
        <v>144</v>
      </c>
      <c r="BE603" s="218">
        <f>IF(N603="základní",J603,0)</f>
        <v>0</v>
      </c>
      <c r="BF603" s="218">
        <f>IF(N603="snížená",J603,0)</f>
        <v>0</v>
      </c>
      <c r="BG603" s="218">
        <f>IF(N603="zákl. přenesená",J603,0)</f>
        <v>0</v>
      </c>
      <c r="BH603" s="218">
        <f>IF(N603="sníž. přenesená",J603,0)</f>
        <v>0</v>
      </c>
      <c r="BI603" s="218">
        <f>IF(N603="nulová",J603,0)</f>
        <v>0</v>
      </c>
      <c r="BJ603" s="18" t="s">
        <v>85</v>
      </c>
      <c r="BK603" s="218">
        <f>ROUND(I603*H603,2)</f>
        <v>0</v>
      </c>
      <c r="BL603" s="18" t="s">
        <v>234</v>
      </c>
      <c r="BM603" s="217" t="s">
        <v>1185</v>
      </c>
    </row>
    <row r="604" s="13" customFormat="1">
      <c r="A604" s="13"/>
      <c r="B604" s="219"/>
      <c r="C604" s="220"/>
      <c r="D604" s="221" t="s">
        <v>154</v>
      </c>
      <c r="E604" s="222" t="s">
        <v>32</v>
      </c>
      <c r="F604" s="223" t="s">
        <v>1186</v>
      </c>
      <c r="G604" s="220"/>
      <c r="H604" s="224">
        <v>10</v>
      </c>
      <c r="I604" s="225"/>
      <c r="J604" s="220"/>
      <c r="K604" s="220"/>
      <c r="L604" s="226"/>
      <c r="M604" s="227"/>
      <c r="N604" s="228"/>
      <c r="O604" s="228"/>
      <c r="P604" s="228"/>
      <c r="Q604" s="228"/>
      <c r="R604" s="228"/>
      <c r="S604" s="228"/>
      <c r="T604" s="229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0" t="s">
        <v>154</v>
      </c>
      <c r="AU604" s="230" t="s">
        <v>87</v>
      </c>
      <c r="AV604" s="13" t="s">
        <v>87</v>
      </c>
      <c r="AW604" s="13" t="s">
        <v>39</v>
      </c>
      <c r="AX604" s="13" t="s">
        <v>77</v>
      </c>
      <c r="AY604" s="230" t="s">
        <v>144</v>
      </c>
    </row>
    <row r="605" s="13" customFormat="1">
      <c r="A605" s="13"/>
      <c r="B605" s="219"/>
      <c r="C605" s="220"/>
      <c r="D605" s="221" t="s">
        <v>154</v>
      </c>
      <c r="E605" s="222" t="s">
        <v>32</v>
      </c>
      <c r="F605" s="223" t="s">
        <v>1187</v>
      </c>
      <c r="G605" s="220"/>
      <c r="H605" s="224">
        <v>16.899999999999999</v>
      </c>
      <c r="I605" s="225"/>
      <c r="J605" s="220"/>
      <c r="K605" s="220"/>
      <c r="L605" s="226"/>
      <c r="M605" s="227"/>
      <c r="N605" s="228"/>
      <c r="O605" s="228"/>
      <c r="P605" s="228"/>
      <c r="Q605" s="228"/>
      <c r="R605" s="228"/>
      <c r="S605" s="228"/>
      <c r="T605" s="229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0" t="s">
        <v>154</v>
      </c>
      <c r="AU605" s="230" t="s">
        <v>87</v>
      </c>
      <c r="AV605" s="13" t="s">
        <v>87</v>
      </c>
      <c r="AW605" s="13" t="s">
        <v>39</v>
      </c>
      <c r="AX605" s="13" t="s">
        <v>77</v>
      </c>
      <c r="AY605" s="230" t="s">
        <v>144</v>
      </c>
    </row>
    <row r="606" s="14" customFormat="1">
      <c r="A606" s="14"/>
      <c r="B606" s="241"/>
      <c r="C606" s="242"/>
      <c r="D606" s="221" t="s">
        <v>154</v>
      </c>
      <c r="E606" s="243" t="s">
        <v>32</v>
      </c>
      <c r="F606" s="244" t="s">
        <v>205</v>
      </c>
      <c r="G606" s="242"/>
      <c r="H606" s="245">
        <v>26.899999999999999</v>
      </c>
      <c r="I606" s="246"/>
      <c r="J606" s="242"/>
      <c r="K606" s="242"/>
      <c r="L606" s="247"/>
      <c r="M606" s="248"/>
      <c r="N606" s="249"/>
      <c r="O606" s="249"/>
      <c r="P606" s="249"/>
      <c r="Q606" s="249"/>
      <c r="R606" s="249"/>
      <c r="S606" s="249"/>
      <c r="T606" s="250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1" t="s">
        <v>154</v>
      </c>
      <c r="AU606" s="251" t="s">
        <v>87</v>
      </c>
      <c r="AV606" s="14" t="s">
        <v>152</v>
      </c>
      <c r="AW606" s="14" t="s">
        <v>39</v>
      </c>
      <c r="AX606" s="14" t="s">
        <v>85</v>
      </c>
      <c r="AY606" s="251" t="s">
        <v>144</v>
      </c>
    </row>
    <row r="607" s="2" customFormat="1" ht="16.5" customHeight="1">
      <c r="A607" s="40"/>
      <c r="B607" s="41"/>
      <c r="C607" s="206" t="s">
        <v>1188</v>
      </c>
      <c r="D607" s="206" t="s">
        <v>147</v>
      </c>
      <c r="E607" s="207" t="s">
        <v>1189</v>
      </c>
      <c r="F607" s="208" t="s">
        <v>1190</v>
      </c>
      <c r="G607" s="209" t="s">
        <v>167</v>
      </c>
      <c r="H607" s="210">
        <v>26.899999999999999</v>
      </c>
      <c r="I607" s="211"/>
      <c r="J607" s="212">
        <f>ROUND(I607*H607,2)</f>
        <v>0</v>
      </c>
      <c r="K607" s="208" t="s">
        <v>151</v>
      </c>
      <c r="L607" s="46"/>
      <c r="M607" s="213" t="s">
        <v>32</v>
      </c>
      <c r="N607" s="214" t="s">
        <v>48</v>
      </c>
      <c r="O607" s="86"/>
      <c r="P607" s="215">
        <f>O607*H607</f>
        <v>0</v>
      </c>
      <c r="Q607" s="215">
        <v>0</v>
      </c>
      <c r="R607" s="215">
        <f>Q607*H607</f>
        <v>0</v>
      </c>
      <c r="S607" s="215">
        <v>0</v>
      </c>
      <c r="T607" s="216">
        <f>S607*H607</f>
        <v>0</v>
      </c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R607" s="217" t="s">
        <v>234</v>
      </c>
      <c r="AT607" s="217" t="s">
        <v>147</v>
      </c>
      <c r="AU607" s="217" t="s">
        <v>87</v>
      </c>
      <c r="AY607" s="18" t="s">
        <v>144</v>
      </c>
      <c r="BE607" s="218">
        <f>IF(N607="základní",J607,0)</f>
        <v>0</v>
      </c>
      <c r="BF607" s="218">
        <f>IF(N607="snížená",J607,0)</f>
        <v>0</v>
      </c>
      <c r="BG607" s="218">
        <f>IF(N607="zákl. přenesená",J607,0)</f>
        <v>0</v>
      </c>
      <c r="BH607" s="218">
        <f>IF(N607="sníž. přenesená",J607,0)</f>
        <v>0</v>
      </c>
      <c r="BI607" s="218">
        <f>IF(N607="nulová",J607,0)</f>
        <v>0</v>
      </c>
      <c r="BJ607" s="18" t="s">
        <v>85</v>
      </c>
      <c r="BK607" s="218">
        <f>ROUND(I607*H607,2)</f>
        <v>0</v>
      </c>
      <c r="BL607" s="18" t="s">
        <v>234</v>
      </c>
      <c r="BM607" s="217" t="s">
        <v>1191</v>
      </c>
    </row>
    <row r="608" s="2" customFormat="1" ht="33" customHeight="1">
      <c r="A608" s="40"/>
      <c r="B608" s="41"/>
      <c r="C608" s="206" t="s">
        <v>1192</v>
      </c>
      <c r="D608" s="206" t="s">
        <v>147</v>
      </c>
      <c r="E608" s="207" t="s">
        <v>1193</v>
      </c>
      <c r="F608" s="208" t="s">
        <v>1194</v>
      </c>
      <c r="G608" s="209" t="s">
        <v>167</v>
      </c>
      <c r="H608" s="210">
        <v>26.899999999999999</v>
      </c>
      <c r="I608" s="211"/>
      <c r="J608" s="212">
        <f>ROUND(I608*H608,2)</f>
        <v>0</v>
      </c>
      <c r="K608" s="208" t="s">
        <v>151</v>
      </c>
      <c r="L608" s="46"/>
      <c r="M608" s="213" t="s">
        <v>32</v>
      </c>
      <c r="N608" s="214" t="s">
        <v>48</v>
      </c>
      <c r="O608" s="86"/>
      <c r="P608" s="215">
        <f>O608*H608</f>
        <v>0</v>
      </c>
      <c r="Q608" s="215">
        <v>3.0000000000000001E-05</v>
      </c>
      <c r="R608" s="215">
        <f>Q608*H608</f>
        <v>0.00080699999999999999</v>
      </c>
      <c r="S608" s="215">
        <v>0</v>
      </c>
      <c r="T608" s="216">
        <f>S608*H608</f>
        <v>0</v>
      </c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R608" s="217" t="s">
        <v>234</v>
      </c>
      <c r="AT608" s="217" t="s">
        <v>147</v>
      </c>
      <c r="AU608" s="217" t="s">
        <v>87</v>
      </c>
      <c r="AY608" s="18" t="s">
        <v>144</v>
      </c>
      <c r="BE608" s="218">
        <f>IF(N608="základní",J608,0)</f>
        <v>0</v>
      </c>
      <c r="BF608" s="218">
        <f>IF(N608="snížená",J608,0)</f>
        <v>0</v>
      </c>
      <c r="BG608" s="218">
        <f>IF(N608="zákl. přenesená",J608,0)</f>
        <v>0</v>
      </c>
      <c r="BH608" s="218">
        <f>IF(N608="sníž. přenesená",J608,0)</f>
        <v>0</v>
      </c>
      <c r="BI608" s="218">
        <f>IF(N608="nulová",J608,0)</f>
        <v>0</v>
      </c>
      <c r="BJ608" s="18" t="s">
        <v>85</v>
      </c>
      <c r="BK608" s="218">
        <f>ROUND(I608*H608,2)</f>
        <v>0</v>
      </c>
      <c r="BL608" s="18" t="s">
        <v>234</v>
      </c>
      <c r="BM608" s="217" t="s">
        <v>1195</v>
      </c>
    </row>
    <row r="609" s="2" customFormat="1">
      <c r="A609" s="40"/>
      <c r="B609" s="41"/>
      <c r="C609" s="206" t="s">
        <v>1196</v>
      </c>
      <c r="D609" s="206" t="s">
        <v>147</v>
      </c>
      <c r="E609" s="207" t="s">
        <v>1197</v>
      </c>
      <c r="F609" s="208" t="s">
        <v>1198</v>
      </c>
      <c r="G609" s="209" t="s">
        <v>167</v>
      </c>
      <c r="H609" s="210">
        <v>30.350000000000001</v>
      </c>
      <c r="I609" s="211"/>
      <c r="J609" s="212">
        <f>ROUND(I609*H609,2)</f>
        <v>0</v>
      </c>
      <c r="K609" s="208" t="s">
        <v>151</v>
      </c>
      <c r="L609" s="46"/>
      <c r="M609" s="213" t="s">
        <v>32</v>
      </c>
      <c r="N609" s="214" t="s">
        <v>48</v>
      </c>
      <c r="O609" s="86"/>
      <c r="P609" s="215">
        <f>O609*H609</f>
        <v>0</v>
      </c>
      <c r="Q609" s="215">
        <v>0</v>
      </c>
      <c r="R609" s="215">
        <f>Q609*H609</f>
        <v>0</v>
      </c>
      <c r="S609" s="215">
        <v>0.0025000000000000001</v>
      </c>
      <c r="T609" s="216">
        <f>S609*H609</f>
        <v>0.075875000000000012</v>
      </c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R609" s="217" t="s">
        <v>234</v>
      </c>
      <c r="AT609" s="217" t="s">
        <v>147</v>
      </c>
      <c r="AU609" s="217" t="s">
        <v>87</v>
      </c>
      <c r="AY609" s="18" t="s">
        <v>144</v>
      </c>
      <c r="BE609" s="218">
        <f>IF(N609="základní",J609,0)</f>
        <v>0</v>
      </c>
      <c r="BF609" s="218">
        <f>IF(N609="snížená",J609,0)</f>
        <v>0</v>
      </c>
      <c r="BG609" s="218">
        <f>IF(N609="zákl. přenesená",J609,0)</f>
        <v>0</v>
      </c>
      <c r="BH609" s="218">
        <f>IF(N609="sníž. přenesená",J609,0)</f>
        <v>0</v>
      </c>
      <c r="BI609" s="218">
        <f>IF(N609="nulová",J609,0)</f>
        <v>0</v>
      </c>
      <c r="BJ609" s="18" t="s">
        <v>85</v>
      </c>
      <c r="BK609" s="218">
        <f>ROUND(I609*H609,2)</f>
        <v>0</v>
      </c>
      <c r="BL609" s="18" t="s">
        <v>234</v>
      </c>
      <c r="BM609" s="217" t="s">
        <v>1199</v>
      </c>
    </row>
    <row r="610" s="13" customFormat="1">
      <c r="A610" s="13"/>
      <c r="B610" s="219"/>
      <c r="C610" s="220"/>
      <c r="D610" s="221" t="s">
        <v>154</v>
      </c>
      <c r="E610" s="222" t="s">
        <v>32</v>
      </c>
      <c r="F610" s="223" t="s">
        <v>1200</v>
      </c>
      <c r="G610" s="220"/>
      <c r="H610" s="224">
        <v>20.350000000000001</v>
      </c>
      <c r="I610" s="225"/>
      <c r="J610" s="220"/>
      <c r="K610" s="220"/>
      <c r="L610" s="226"/>
      <c r="M610" s="227"/>
      <c r="N610" s="228"/>
      <c r="O610" s="228"/>
      <c r="P610" s="228"/>
      <c r="Q610" s="228"/>
      <c r="R610" s="228"/>
      <c r="S610" s="228"/>
      <c r="T610" s="229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0" t="s">
        <v>154</v>
      </c>
      <c r="AU610" s="230" t="s">
        <v>87</v>
      </c>
      <c r="AV610" s="13" t="s">
        <v>87</v>
      </c>
      <c r="AW610" s="13" t="s">
        <v>39</v>
      </c>
      <c r="AX610" s="13" t="s">
        <v>77</v>
      </c>
      <c r="AY610" s="230" t="s">
        <v>144</v>
      </c>
    </row>
    <row r="611" s="13" customFormat="1">
      <c r="A611" s="13"/>
      <c r="B611" s="219"/>
      <c r="C611" s="220"/>
      <c r="D611" s="221" t="s">
        <v>154</v>
      </c>
      <c r="E611" s="222" t="s">
        <v>32</v>
      </c>
      <c r="F611" s="223" t="s">
        <v>1186</v>
      </c>
      <c r="G611" s="220"/>
      <c r="H611" s="224">
        <v>10</v>
      </c>
      <c r="I611" s="225"/>
      <c r="J611" s="220"/>
      <c r="K611" s="220"/>
      <c r="L611" s="226"/>
      <c r="M611" s="227"/>
      <c r="N611" s="228"/>
      <c r="O611" s="228"/>
      <c r="P611" s="228"/>
      <c r="Q611" s="228"/>
      <c r="R611" s="228"/>
      <c r="S611" s="228"/>
      <c r="T611" s="229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0" t="s">
        <v>154</v>
      </c>
      <c r="AU611" s="230" t="s">
        <v>87</v>
      </c>
      <c r="AV611" s="13" t="s">
        <v>87</v>
      </c>
      <c r="AW611" s="13" t="s">
        <v>39</v>
      </c>
      <c r="AX611" s="13" t="s">
        <v>77</v>
      </c>
      <c r="AY611" s="230" t="s">
        <v>144</v>
      </c>
    </row>
    <row r="612" s="14" customFormat="1">
      <c r="A612" s="14"/>
      <c r="B612" s="241"/>
      <c r="C612" s="242"/>
      <c r="D612" s="221" t="s">
        <v>154</v>
      </c>
      <c r="E612" s="243" t="s">
        <v>32</v>
      </c>
      <c r="F612" s="244" t="s">
        <v>205</v>
      </c>
      <c r="G612" s="242"/>
      <c r="H612" s="245">
        <v>30.350000000000001</v>
      </c>
      <c r="I612" s="246"/>
      <c r="J612" s="242"/>
      <c r="K612" s="242"/>
      <c r="L612" s="247"/>
      <c r="M612" s="248"/>
      <c r="N612" s="249"/>
      <c r="O612" s="249"/>
      <c r="P612" s="249"/>
      <c r="Q612" s="249"/>
      <c r="R612" s="249"/>
      <c r="S612" s="249"/>
      <c r="T612" s="250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1" t="s">
        <v>154</v>
      </c>
      <c r="AU612" s="251" t="s">
        <v>87</v>
      </c>
      <c r="AV612" s="14" t="s">
        <v>152</v>
      </c>
      <c r="AW612" s="14" t="s">
        <v>39</v>
      </c>
      <c r="AX612" s="14" t="s">
        <v>85</v>
      </c>
      <c r="AY612" s="251" t="s">
        <v>144</v>
      </c>
    </row>
    <row r="613" s="2" customFormat="1">
      <c r="A613" s="40"/>
      <c r="B613" s="41"/>
      <c r="C613" s="206" t="s">
        <v>1201</v>
      </c>
      <c r="D613" s="206" t="s">
        <v>147</v>
      </c>
      <c r="E613" s="207" t="s">
        <v>1202</v>
      </c>
      <c r="F613" s="208" t="s">
        <v>1203</v>
      </c>
      <c r="G613" s="209" t="s">
        <v>167</v>
      </c>
      <c r="H613" s="210">
        <v>26.899999999999999</v>
      </c>
      <c r="I613" s="211"/>
      <c r="J613" s="212">
        <f>ROUND(I613*H613,2)</f>
        <v>0</v>
      </c>
      <c r="K613" s="208" t="s">
        <v>151</v>
      </c>
      <c r="L613" s="46"/>
      <c r="M613" s="213" t="s">
        <v>32</v>
      </c>
      <c r="N613" s="214" t="s">
        <v>48</v>
      </c>
      <c r="O613" s="86"/>
      <c r="P613" s="215">
        <f>O613*H613</f>
        <v>0</v>
      </c>
      <c r="Q613" s="215">
        <v>0.00029999999999999997</v>
      </c>
      <c r="R613" s="215">
        <f>Q613*H613</f>
        <v>0.008069999999999999</v>
      </c>
      <c r="S613" s="215">
        <v>0</v>
      </c>
      <c r="T613" s="216">
        <f>S613*H613</f>
        <v>0</v>
      </c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R613" s="217" t="s">
        <v>234</v>
      </c>
      <c r="AT613" s="217" t="s">
        <v>147</v>
      </c>
      <c r="AU613" s="217" t="s">
        <v>87</v>
      </c>
      <c r="AY613" s="18" t="s">
        <v>144</v>
      </c>
      <c r="BE613" s="218">
        <f>IF(N613="základní",J613,0)</f>
        <v>0</v>
      </c>
      <c r="BF613" s="218">
        <f>IF(N613="snížená",J613,0)</f>
        <v>0</v>
      </c>
      <c r="BG613" s="218">
        <f>IF(N613="zákl. přenesená",J613,0)</f>
        <v>0</v>
      </c>
      <c r="BH613" s="218">
        <f>IF(N613="sníž. přenesená",J613,0)</f>
        <v>0</v>
      </c>
      <c r="BI613" s="218">
        <f>IF(N613="nulová",J613,0)</f>
        <v>0</v>
      </c>
      <c r="BJ613" s="18" t="s">
        <v>85</v>
      </c>
      <c r="BK613" s="218">
        <f>ROUND(I613*H613,2)</f>
        <v>0</v>
      </c>
      <c r="BL613" s="18" t="s">
        <v>234</v>
      </c>
      <c r="BM613" s="217" t="s">
        <v>1204</v>
      </c>
    </row>
    <row r="614" s="2" customFormat="1">
      <c r="A614" s="40"/>
      <c r="B614" s="41"/>
      <c r="C614" s="231" t="s">
        <v>1205</v>
      </c>
      <c r="D614" s="231" t="s">
        <v>193</v>
      </c>
      <c r="E614" s="232" t="s">
        <v>1206</v>
      </c>
      <c r="F614" s="233" t="s">
        <v>1207</v>
      </c>
      <c r="G614" s="234" t="s">
        <v>167</v>
      </c>
      <c r="H614" s="235">
        <v>29.59</v>
      </c>
      <c r="I614" s="236"/>
      <c r="J614" s="237">
        <f>ROUND(I614*H614,2)</f>
        <v>0</v>
      </c>
      <c r="K614" s="233" t="s">
        <v>785</v>
      </c>
      <c r="L614" s="238"/>
      <c r="M614" s="239" t="s">
        <v>32</v>
      </c>
      <c r="N614" s="240" t="s">
        <v>48</v>
      </c>
      <c r="O614" s="86"/>
      <c r="P614" s="215">
        <f>O614*H614</f>
        <v>0</v>
      </c>
      <c r="Q614" s="215">
        <v>0.0028700000000000002</v>
      </c>
      <c r="R614" s="215">
        <f>Q614*H614</f>
        <v>0.084923300000000007</v>
      </c>
      <c r="S614" s="215">
        <v>0</v>
      </c>
      <c r="T614" s="216">
        <f>S614*H614</f>
        <v>0</v>
      </c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17" t="s">
        <v>314</v>
      </c>
      <c r="AT614" s="217" t="s">
        <v>193</v>
      </c>
      <c r="AU614" s="217" t="s">
        <v>87</v>
      </c>
      <c r="AY614" s="18" t="s">
        <v>144</v>
      </c>
      <c r="BE614" s="218">
        <f>IF(N614="základní",J614,0)</f>
        <v>0</v>
      </c>
      <c r="BF614" s="218">
        <f>IF(N614="snížená",J614,0)</f>
        <v>0</v>
      </c>
      <c r="BG614" s="218">
        <f>IF(N614="zákl. přenesená",J614,0)</f>
        <v>0</v>
      </c>
      <c r="BH614" s="218">
        <f>IF(N614="sníž. přenesená",J614,0)</f>
        <v>0</v>
      </c>
      <c r="BI614" s="218">
        <f>IF(N614="nulová",J614,0)</f>
        <v>0</v>
      </c>
      <c r="BJ614" s="18" t="s">
        <v>85</v>
      </c>
      <c r="BK614" s="218">
        <f>ROUND(I614*H614,2)</f>
        <v>0</v>
      </c>
      <c r="BL614" s="18" t="s">
        <v>234</v>
      </c>
      <c r="BM614" s="217" t="s">
        <v>1208</v>
      </c>
    </row>
    <row r="615" s="13" customFormat="1">
      <c r="A615" s="13"/>
      <c r="B615" s="219"/>
      <c r="C615" s="220"/>
      <c r="D615" s="221" t="s">
        <v>154</v>
      </c>
      <c r="E615" s="220"/>
      <c r="F615" s="223" t="s">
        <v>1209</v>
      </c>
      <c r="G615" s="220"/>
      <c r="H615" s="224">
        <v>29.59</v>
      </c>
      <c r="I615" s="225"/>
      <c r="J615" s="220"/>
      <c r="K615" s="220"/>
      <c r="L615" s="226"/>
      <c r="M615" s="227"/>
      <c r="N615" s="228"/>
      <c r="O615" s="228"/>
      <c r="P615" s="228"/>
      <c r="Q615" s="228"/>
      <c r="R615" s="228"/>
      <c r="S615" s="228"/>
      <c r="T615" s="229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0" t="s">
        <v>154</v>
      </c>
      <c r="AU615" s="230" t="s">
        <v>87</v>
      </c>
      <c r="AV615" s="13" t="s">
        <v>87</v>
      </c>
      <c r="AW615" s="13" t="s">
        <v>4</v>
      </c>
      <c r="AX615" s="13" t="s">
        <v>85</v>
      </c>
      <c r="AY615" s="230" t="s">
        <v>144</v>
      </c>
    </row>
    <row r="616" s="2" customFormat="1" ht="21.75" customHeight="1">
      <c r="A616" s="40"/>
      <c r="B616" s="41"/>
      <c r="C616" s="206" t="s">
        <v>1210</v>
      </c>
      <c r="D616" s="206" t="s">
        <v>147</v>
      </c>
      <c r="E616" s="207" t="s">
        <v>1211</v>
      </c>
      <c r="F616" s="208" t="s">
        <v>1212</v>
      </c>
      <c r="G616" s="209" t="s">
        <v>178</v>
      </c>
      <c r="H616" s="210">
        <v>31</v>
      </c>
      <c r="I616" s="211"/>
      <c r="J616" s="212">
        <f>ROUND(I616*H616,2)</f>
        <v>0</v>
      </c>
      <c r="K616" s="208" t="s">
        <v>151</v>
      </c>
      <c r="L616" s="46"/>
      <c r="M616" s="213" t="s">
        <v>32</v>
      </c>
      <c r="N616" s="214" t="s">
        <v>48</v>
      </c>
      <c r="O616" s="86"/>
      <c r="P616" s="215">
        <f>O616*H616</f>
        <v>0</v>
      </c>
      <c r="Q616" s="215">
        <v>1.0000000000000001E-05</v>
      </c>
      <c r="R616" s="215">
        <f>Q616*H616</f>
        <v>0.00031</v>
      </c>
      <c r="S616" s="215">
        <v>0</v>
      </c>
      <c r="T616" s="216">
        <f>S616*H616</f>
        <v>0</v>
      </c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R616" s="217" t="s">
        <v>234</v>
      </c>
      <c r="AT616" s="217" t="s">
        <v>147</v>
      </c>
      <c r="AU616" s="217" t="s">
        <v>87</v>
      </c>
      <c r="AY616" s="18" t="s">
        <v>144</v>
      </c>
      <c r="BE616" s="218">
        <f>IF(N616="základní",J616,0)</f>
        <v>0</v>
      </c>
      <c r="BF616" s="218">
        <f>IF(N616="snížená",J616,0)</f>
        <v>0</v>
      </c>
      <c r="BG616" s="218">
        <f>IF(N616="zákl. přenesená",J616,0)</f>
        <v>0</v>
      </c>
      <c r="BH616" s="218">
        <f>IF(N616="sníž. přenesená",J616,0)</f>
        <v>0</v>
      </c>
      <c r="BI616" s="218">
        <f>IF(N616="nulová",J616,0)</f>
        <v>0</v>
      </c>
      <c r="BJ616" s="18" t="s">
        <v>85</v>
      </c>
      <c r="BK616" s="218">
        <f>ROUND(I616*H616,2)</f>
        <v>0</v>
      </c>
      <c r="BL616" s="18" t="s">
        <v>234</v>
      </c>
      <c r="BM616" s="217" t="s">
        <v>1213</v>
      </c>
    </row>
    <row r="617" s="2" customFormat="1" ht="16.5" customHeight="1">
      <c r="A617" s="40"/>
      <c r="B617" s="41"/>
      <c r="C617" s="231" t="s">
        <v>1214</v>
      </c>
      <c r="D617" s="231" t="s">
        <v>193</v>
      </c>
      <c r="E617" s="232" t="s">
        <v>1215</v>
      </c>
      <c r="F617" s="233" t="s">
        <v>1216</v>
      </c>
      <c r="G617" s="234" t="s">
        <v>178</v>
      </c>
      <c r="H617" s="235">
        <v>31.620000000000001</v>
      </c>
      <c r="I617" s="236"/>
      <c r="J617" s="237">
        <f>ROUND(I617*H617,2)</f>
        <v>0</v>
      </c>
      <c r="K617" s="233" t="s">
        <v>151</v>
      </c>
      <c r="L617" s="238"/>
      <c r="M617" s="239" t="s">
        <v>32</v>
      </c>
      <c r="N617" s="240" t="s">
        <v>48</v>
      </c>
      <c r="O617" s="86"/>
      <c r="P617" s="215">
        <f>O617*H617</f>
        <v>0</v>
      </c>
      <c r="Q617" s="215">
        <v>0.00029999999999999997</v>
      </c>
      <c r="R617" s="215">
        <f>Q617*H617</f>
        <v>0.0094859999999999996</v>
      </c>
      <c r="S617" s="215">
        <v>0</v>
      </c>
      <c r="T617" s="216">
        <f>S617*H617</f>
        <v>0</v>
      </c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R617" s="217" t="s">
        <v>314</v>
      </c>
      <c r="AT617" s="217" t="s">
        <v>193</v>
      </c>
      <c r="AU617" s="217" t="s">
        <v>87</v>
      </c>
      <c r="AY617" s="18" t="s">
        <v>144</v>
      </c>
      <c r="BE617" s="218">
        <f>IF(N617="základní",J617,0)</f>
        <v>0</v>
      </c>
      <c r="BF617" s="218">
        <f>IF(N617="snížená",J617,0)</f>
        <v>0</v>
      </c>
      <c r="BG617" s="218">
        <f>IF(N617="zákl. přenesená",J617,0)</f>
        <v>0</v>
      </c>
      <c r="BH617" s="218">
        <f>IF(N617="sníž. přenesená",J617,0)</f>
        <v>0</v>
      </c>
      <c r="BI617" s="218">
        <f>IF(N617="nulová",J617,0)</f>
        <v>0</v>
      </c>
      <c r="BJ617" s="18" t="s">
        <v>85</v>
      </c>
      <c r="BK617" s="218">
        <f>ROUND(I617*H617,2)</f>
        <v>0</v>
      </c>
      <c r="BL617" s="18" t="s">
        <v>234</v>
      </c>
      <c r="BM617" s="217" t="s">
        <v>1217</v>
      </c>
    </row>
    <row r="618" s="13" customFormat="1">
      <c r="A618" s="13"/>
      <c r="B618" s="219"/>
      <c r="C618" s="220"/>
      <c r="D618" s="221" t="s">
        <v>154</v>
      </c>
      <c r="E618" s="220"/>
      <c r="F618" s="223" t="s">
        <v>1218</v>
      </c>
      <c r="G618" s="220"/>
      <c r="H618" s="224">
        <v>31.620000000000001</v>
      </c>
      <c r="I618" s="225"/>
      <c r="J618" s="220"/>
      <c r="K618" s="220"/>
      <c r="L618" s="226"/>
      <c r="M618" s="227"/>
      <c r="N618" s="228"/>
      <c r="O618" s="228"/>
      <c r="P618" s="228"/>
      <c r="Q618" s="228"/>
      <c r="R618" s="228"/>
      <c r="S618" s="228"/>
      <c r="T618" s="229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0" t="s">
        <v>154</v>
      </c>
      <c r="AU618" s="230" t="s">
        <v>87</v>
      </c>
      <c r="AV618" s="13" t="s">
        <v>87</v>
      </c>
      <c r="AW618" s="13" t="s">
        <v>4</v>
      </c>
      <c r="AX618" s="13" t="s">
        <v>85</v>
      </c>
      <c r="AY618" s="230" t="s">
        <v>144</v>
      </c>
    </row>
    <row r="619" s="2" customFormat="1">
      <c r="A619" s="40"/>
      <c r="B619" s="41"/>
      <c r="C619" s="206" t="s">
        <v>1219</v>
      </c>
      <c r="D619" s="206" t="s">
        <v>147</v>
      </c>
      <c r="E619" s="207" t="s">
        <v>1220</v>
      </c>
      <c r="F619" s="208" t="s">
        <v>1221</v>
      </c>
      <c r="G619" s="209" t="s">
        <v>162</v>
      </c>
      <c r="H619" s="210">
        <v>0.104</v>
      </c>
      <c r="I619" s="211"/>
      <c r="J619" s="212">
        <f>ROUND(I619*H619,2)</f>
        <v>0</v>
      </c>
      <c r="K619" s="208" t="s">
        <v>151</v>
      </c>
      <c r="L619" s="46"/>
      <c r="M619" s="213" t="s">
        <v>32</v>
      </c>
      <c r="N619" s="214" t="s">
        <v>48</v>
      </c>
      <c r="O619" s="86"/>
      <c r="P619" s="215">
        <f>O619*H619</f>
        <v>0</v>
      </c>
      <c r="Q619" s="215">
        <v>0</v>
      </c>
      <c r="R619" s="215">
        <f>Q619*H619</f>
        <v>0</v>
      </c>
      <c r="S619" s="215">
        <v>0</v>
      </c>
      <c r="T619" s="216">
        <f>S619*H619</f>
        <v>0</v>
      </c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R619" s="217" t="s">
        <v>234</v>
      </c>
      <c r="AT619" s="217" t="s">
        <v>147</v>
      </c>
      <c r="AU619" s="217" t="s">
        <v>87</v>
      </c>
      <c r="AY619" s="18" t="s">
        <v>144</v>
      </c>
      <c r="BE619" s="218">
        <f>IF(N619="základní",J619,0)</f>
        <v>0</v>
      </c>
      <c r="BF619" s="218">
        <f>IF(N619="snížená",J619,0)</f>
        <v>0</v>
      </c>
      <c r="BG619" s="218">
        <f>IF(N619="zákl. přenesená",J619,0)</f>
        <v>0</v>
      </c>
      <c r="BH619" s="218">
        <f>IF(N619="sníž. přenesená",J619,0)</f>
        <v>0</v>
      </c>
      <c r="BI619" s="218">
        <f>IF(N619="nulová",J619,0)</f>
        <v>0</v>
      </c>
      <c r="BJ619" s="18" t="s">
        <v>85</v>
      </c>
      <c r="BK619" s="218">
        <f>ROUND(I619*H619,2)</f>
        <v>0</v>
      </c>
      <c r="BL619" s="18" t="s">
        <v>234</v>
      </c>
      <c r="BM619" s="217" t="s">
        <v>1222</v>
      </c>
    </row>
    <row r="620" s="12" customFormat="1" ht="22.8" customHeight="1">
      <c r="A620" s="12"/>
      <c r="B620" s="190"/>
      <c r="C620" s="191"/>
      <c r="D620" s="192" t="s">
        <v>76</v>
      </c>
      <c r="E620" s="204" t="s">
        <v>1223</v>
      </c>
      <c r="F620" s="204" t="s">
        <v>1224</v>
      </c>
      <c r="G620" s="191"/>
      <c r="H620" s="191"/>
      <c r="I620" s="194"/>
      <c r="J620" s="205">
        <f>BK620</f>
        <v>0</v>
      </c>
      <c r="K620" s="191"/>
      <c r="L620" s="196"/>
      <c r="M620" s="197"/>
      <c r="N620" s="198"/>
      <c r="O620" s="198"/>
      <c r="P620" s="199">
        <f>SUM(P621:P654)</f>
        <v>0</v>
      </c>
      <c r="Q620" s="198"/>
      <c r="R620" s="199">
        <f>SUM(R621:R654)</f>
        <v>2.6550400000000001</v>
      </c>
      <c r="S620" s="198"/>
      <c r="T620" s="200">
        <f>SUM(T621:T654)</f>
        <v>3.2422399999999998</v>
      </c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R620" s="201" t="s">
        <v>87</v>
      </c>
      <c r="AT620" s="202" t="s">
        <v>76</v>
      </c>
      <c r="AU620" s="202" t="s">
        <v>85</v>
      </c>
      <c r="AY620" s="201" t="s">
        <v>144</v>
      </c>
      <c r="BK620" s="203">
        <f>SUM(BK621:BK654)</f>
        <v>0</v>
      </c>
    </row>
    <row r="621" s="2" customFormat="1">
      <c r="A621" s="40"/>
      <c r="B621" s="41"/>
      <c r="C621" s="206" t="s">
        <v>1225</v>
      </c>
      <c r="D621" s="206" t="s">
        <v>147</v>
      </c>
      <c r="E621" s="207" t="s">
        <v>1226</v>
      </c>
      <c r="F621" s="208" t="s">
        <v>1227</v>
      </c>
      <c r="G621" s="209" t="s">
        <v>167</v>
      </c>
      <c r="H621" s="210">
        <v>134</v>
      </c>
      <c r="I621" s="211"/>
      <c r="J621" s="212">
        <f>ROUND(I621*H621,2)</f>
        <v>0</v>
      </c>
      <c r="K621" s="208" t="s">
        <v>151</v>
      </c>
      <c r="L621" s="46"/>
      <c r="M621" s="213" t="s">
        <v>32</v>
      </c>
      <c r="N621" s="214" t="s">
        <v>48</v>
      </c>
      <c r="O621" s="86"/>
      <c r="P621" s="215">
        <f>O621*H621</f>
        <v>0</v>
      </c>
      <c r="Q621" s="215">
        <v>0.00029999999999999997</v>
      </c>
      <c r="R621" s="215">
        <f>Q621*H621</f>
        <v>0.0402</v>
      </c>
      <c r="S621" s="215">
        <v>0</v>
      </c>
      <c r="T621" s="216">
        <f>S621*H621</f>
        <v>0</v>
      </c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R621" s="217" t="s">
        <v>234</v>
      </c>
      <c r="AT621" s="217" t="s">
        <v>147</v>
      </c>
      <c r="AU621" s="217" t="s">
        <v>87</v>
      </c>
      <c r="AY621" s="18" t="s">
        <v>144</v>
      </c>
      <c r="BE621" s="218">
        <f>IF(N621="základní",J621,0)</f>
        <v>0</v>
      </c>
      <c r="BF621" s="218">
        <f>IF(N621="snížená",J621,0)</f>
        <v>0</v>
      </c>
      <c r="BG621" s="218">
        <f>IF(N621="zákl. přenesená",J621,0)</f>
        <v>0</v>
      </c>
      <c r="BH621" s="218">
        <f>IF(N621="sníž. přenesená",J621,0)</f>
        <v>0</v>
      </c>
      <c r="BI621" s="218">
        <f>IF(N621="nulová",J621,0)</f>
        <v>0</v>
      </c>
      <c r="BJ621" s="18" t="s">
        <v>85</v>
      </c>
      <c r="BK621" s="218">
        <f>ROUND(I621*H621,2)</f>
        <v>0</v>
      </c>
      <c r="BL621" s="18" t="s">
        <v>234</v>
      </c>
      <c r="BM621" s="217" t="s">
        <v>1228</v>
      </c>
    </row>
    <row r="622" s="13" customFormat="1">
      <c r="A622" s="13"/>
      <c r="B622" s="219"/>
      <c r="C622" s="220"/>
      <c r="D622" s="221" t="s">
        <v>154</v>
      </c>
      <c r="E622" s="222" t="s">
        <v>32</v>
      </c>
      <c r="F622" s="223" t="s">
        <v>349</v>
      </c>
      <c r="G622" s="220"/>
      <c r="H622" s="224">
        <v>29.800000000000001</v>
      </c>
      <c r="I622" s="225"/>
      <c r="J622" s="220"/>
      <c r="K622" s="220"/>
      <c r="L622" s="226"/>
      <c r="M622" s="227"/>
      <c r="N622" s="228"/>
      <c r="O622" s="228"/>
      <c r="P622" s="228"/>
      <c r="Q622" s="228"/>
      <c r="R622" s="228"/>
      <c r="S622" s="228"/>
      <c r="T622" s="229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0" t="s">
        <v>154</v>
      </c>
      <c r="AU622" s="230" t="s">
        <v>87</v>
      </c>
      <c r="AV622" s="13" t="s">
        <v>87</v>
      </c>
      <c r="AW622" s="13" t="s">
        <v>39</v>
      </c>
      <c r="AX622" s="13" t="s">
        <v>77</v>
      </c>
      <c r="AY622" s="230" t="s">
        <v>144</v>
      </c>
    </row>
    <row r="623" s="13" customFormat="1">
      <c r="A623" s="13"/>
      <c r="B623" s="219"/>
      <c r="C623" s="220"/>
      <c r="D623" s="221" t="s">
        <v>154</v>
      </c>
      <c r="E623" s="222" t="s">
        <v>32</v>
      </c>
      <c r="F623" s="223" t="s">
        <v>350</v>
      </c>
      <c r="G623" s="220"/>
      <c r="H623" s="224">
        <v>89.400000000000006</v>
      </c>
      <c r="I623" s="225"/>
      <c r="J623" s="220"/>
      <c r="K623" s="220"/>
      <c r="L623" s="226"/>
      <c r="M623" s="227"/>
      <c r="N623" s="228"/>
      <c r="O623" s="228"/>
      <c r="P623" s="228"/>
      <c r="Q623" s="228"/>
      <c r="R623" s="228"/>
      <c r="S623" s="228"/>
      <c r="T623" s="229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0" t="s">
        <v>154</v>
      </c>
      <c r="AU623" s="230" t="s">
        <v>87</v>
      </c>
      <c r="AV623" s="13" t="s">
        <v>87</v>
      </c>
      <c r="AW623" s="13" t="s">
        <v>39</v>
      </c>
      <c r="AX623" s="13" t="s">
        <v>77</v>
      </c>
      <c r="AY623" s="230" t="s">
        <v>144</v>
      </c>
    </row>
    <row r="624" s="13" customFormat="1">
      <c r="A624" s="13"/>
      <c r="B624" s="219"/>
      <c r="C624" s="220"/>
      <c r="D624" s="221" t="s">
        <v>154</v>
      </c>
      <c r="E624" s="222" t="s">
        <v>32</v>
      </c>
      <c r="F624" s="223" t="s">
        <v>1229</v>
      </c>
      <c r="G624" s="220"/>
      <c r="H624" s="224">
        <v>14.800000000000001</v>
      </c>
      <c r="I624" s="225"/>
      <c r="J624" s="220"/>
      <c r="K624" s="220"/>
      <c r="L624" s="226"/>
      <c r="M624" s="227"/>
      <c r="N624" s="228"/>
      <c r="O624" s="228"/>
      <c r="P624" s="228"/>
      <c r="Q624" s="228"/>
      <c r="R624" s="228"/>
      <c r="S624" s="228"/>
      <c r="T624" s="229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0" t="s">
        <v>154</v>
      </c>
      <c r="AU624" s="230" t="s">
        <v>87</v>
      </c>
      <c r="AV624" s="13" t="s">
        <v>87</v>
      </c>
      <c r="AW624" s="13" t="s">
        <v>39</v>
      </c>
      <c r="AX624" s="13" t="s">
        <v>77</v>
      </c>
      <c r="AY624" s="230" t="s">
        <v>144</v>
      </c>
    </row>
    <row r="625" s="14" customFormat="1">
      <c r="A625" s="14"/>
      <c r="B625" s="241"/>
      <c r="C625" s="242"/>
      <c r="D625" s="221" t="s">
        <v>154</v>
      </c>
      <c r="E625" s="243" t="s">
        <v>32</v>
      </c>
      <c r="F625" s="244" t="s">
        <v>205</v>
      </c>
      <c r="G625" s="242"/>
      <c r="H625" s="245">
        <v>134</v>
      </c>
      <c r="I625" s="246"/>
      <c r="J625" s="242"/>
      <c r="K625" s="242"/>
      <c r="L625" s="247"/>
      <c r="M625" s="248"/>
      <c r="N625" s="249"/>
      <c r="O625" s="249"/>
      <c r="P625" s="249"/>
      <c r="Q625" s="249"/>
      <c r="R625" s="249"/>
      <c r="S625" s="249"/>
      <c r="T625" s="250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1" t="s">
        <v>154</v>
      </c>
      <c r="AU625" s="251" t="s">
        <v>87</v>
      </c>
      <c r="AV625" s="14" t="s">
        <v>152</v>
      </c>
      <c r="AW625" s="14" t="s">
        <v>39</v>
      </c>
      <c r="AX625" s="14" t="s">
        <v>85</v>
      </c>
      <c r="AY625" s="251" t="s">
        <v>144</v>
      </c>
    </row>
    <row r="626" s="2" customFormat="1">
      <c r="A626" s="40"/>
      <c r="B626" s="41"/>
      <c r="C626" s="206" t="s">
        <v>1230</v>
      </c>
      <c r="D626" s="206" t="s">
        <v>147</v>
      </c>
      <c r="E626" s="207" t="s">
        <v>1231</v>
      </c>
      <c r="F626" s="208" t="s">
        <v>1232</v>
      </c>
      <c r="G626" s="209" t="s">
        <v>167</v>
      </c>
      <c r="H626" s="210">
        <v>4</v>
      </c>
      <c r="I626" s="211"/>
      <c r="J626" s="212">
        <f>ROUND(I626*H626,2)</f>
        <v>0</v>
      </c>
      <c r="K626" s="208" t="s">
        <v>151</v>
      </c>
      <c r="L626" s="46"/>
      <c r="M626" s="213" t="s">
        <v>32</v>
      </c>
      <c r="N626" s="214" t="s">
        <v>48</v>
      </c>
      <c r="O626" s="86"/>
      <c r="P626" s="215">
        <f>O626*H626</f>
        <v>0</v>
      </c>
      <c r="Q626" s="215">
        <v>0.0015</v>
      </c>
      <c r="R626" s="215">
        <f>Q626*H626</f>
        <v>0.0060000000000000001</v>
      </c>
      <c r="S626" s="215">
        <v>0</v>
      </c>
      <c r="T626" s="216">
        <f>S626*H626</f>
        <v>0</v>
      </c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R626" s="217" t="s">
        <v>234</v>
      </c>
      <c r="AT626" s="217" t="s">
        <v>147</v>
      </c>
      <c r="AU626" s="217" t="s">
        <v>87</v>
      </c>
      <c r="AY626" s="18" t="s">
        <v>144</v>
      </c>
      <c r="BE626" s="218">
        <f>IF(N626="základní",J626,0)</f>
        <v>0</v>
      </c>
      <c r="BF626" s="218">
        <f>IF(N626="snížená",J626,0)</f>
        <v>0</v>
      </c>
      <c r="BG626" s="218">
        <f>IF(N626="zákl. přenesená",J626,0)</f>
        <v>0</v>
      </c>
      <c r="BH626" s="218">
        <f>IF(N626="sníž. přenesená",J626,0)</f>
        <v>0</v>
      </c>
      <c r="BI626" s="218">
        <f>IF(N626="nulová",J626,0)</f>
        <v>0</v>
      </c>
      <c r="BJ626" s="18" t="s">
        <v>85</v>
      </c>
      <c r="BK626" s="218">
        <f>ROUND(I626*H626,2)</f>
        <v>0</v>
      </c>
      <c r="BL626" s="18" t="s">
        <v>234</v>
      </c>
      <c r="BM626" s="217" t="s">
        <v>1233</v>
      </c>
    </row>
    <row r="627" s="13" customFormat="1">
      <c r="A627" s="13"/>
      <c r="B627" s="219"/>
      <c r="C627" s="220"/>
      <c r="D627" s="221" t="s">
        <v>154</v>
      </c>
      <c r="E627" s="222" t="s">
        <v>32</v>
      </c>
      <c r="F627" s="223" t="s">
        <v>1234</v>
      </c>
      <c r="G627" s="220"/>
      <c r="H627" s="224">
        <v>4</v>
      </c>
      <c r="I627" s="225"/>
      <c r="J627" s="220"/>
      <c r="K627" s="220"/>
      <c r="L627" s="226"/>
      <c r="M627" s="227"/>
      <c r="N627" s="228"/>
      <c r="O627" s="228"/>
      <c r="P627" s="228"/>
      <c r="Q627" s="228"/>
      <c r="R627" s="228"/>
      <c r="S627" s="228"/>
      <c r="T627" s="229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0" t="s">
        <v>154</v>
      </c>
      <c r="AU627" s="230" t="s">
        <v>87</v>
      </c>
      <c r="AV627" s="13" t="s">
        <v>87</v>
      </c>
      <c r="AW627" s="13" t="s">
        <v>39</v>
      </c>
      <c r="AX627" s="13" t="s">
        <v>85</v>
      </c>
      <c r="AY627" s="230" t="s">
        <v>144</v>
      </c>
    </row>
    <row r="628" s="2" customFormat="1" ht="21.75" customHeight="1">
      <c r="A628" s="40"/>
      <c r="B628" s="41"/>
      <c r="C628" s="206" t="s">
        <v>1235</v>
      </c>
      <c r="D628" s="206" t="s">
        <v>147</v>
      </c>
      <c r="E628" s="207" t="s">
        <v>1236</v>
      </c>
      <c r="F628" s="208" t="s">
        <v>1237</v>
      </c>
      <c r="G628" s="209" t="s">
        <v>167</v>
      </c>
      <c r="H628" s="210">
        <v>119.2</v>
      </c>
      <c r="I628" s="211"/>
      <c r="J628" s="212">
        <f>ROUND(I628*H628,2)</f>
        <v>0</v>
      </c>
      <c r="K628" s="208" t="s">
        <v>151</v>
      </c>
      <c r="L628" s="46"/>
      <c r="M628" s="213" t="s">
        <v>32</v>
      </c>
      <c r="N628" s="214" t="s">
        <v>48</v>
      </c>
      <c r="O628" s="86"/>
      <c r="P628" s="215">
        <f>O628*H628</f>
        <v>0</v>
      </c>
      <c r="Q628" s="215">
        <v>0</v>
      </c>
      <c r="R628" s="215">
        <f>Q628*H628</f>
        <v>0</v>
      </c>
      <c r="S628" s="215">
        <v>0.027199999999999998</v>
      </c>
      <c r="T628" s="216">
        <f>S628*H628</f>
        <v>3.2422399999999998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17" t="s">
        <v>234</v>
      </c>
      <c r="AT628" s="217" t="s">
        <v>147</v>
      </c>
      <c r="AU628" s="217" t="s">
        <v>87</v>
      </c>
      <c r="AY628" s="18" t="s">
        <v>144</v>
      </c>
      <c r="BE628" s="218">
        <f>IF(N628="základní",J628,0)</f>
        <v>0</v>
      </c>
      <c r="BF628" s="218">
        <f>IF(N628="snížená",J628,0)</f>
        <v>0</v>
      </c>
      <c r="BG628" s="218">
        <f>IF(N628="zákl. přenesená",J628,0)</f>
        <v>0</v>
      </c>
      <c r="BH628" s="218">
        <f>IF(N628="sníž. přenesená",J628,0)</f>
        <v>0</v>
      </c>
      <c r="BI628" s="218">
        <f>IF(N628="nulová",J628,0)</f>
        <v>0</v>
      </c>
      <c r="BJ628" s="18" t="s">
        <v>85</v>
      </c>
      <c r="BK628" s="218">
        <f>ROUND(I628*H628,2)</f>
        <v>0</v>
      </c>
      <c r="BL628" s="18" t="s">
        <v>234</v>
      </c>
      <c r="BM628" s="217" t="s">
        <v>1238</v>
      </c>
    </row>
    <row r="629" s="13" customFormat="1">
      <c r="A629" s="13"/>
      <c r="B629" s="219"/>
      <c r="C629" s="220"/>
      <c r="D629" s="221" t="s">
        <v>154</v>
      </c>
      <c r="E629" s="222" t="s">
        <v>32</v>
      </c>
      <c r="F629" s="223" t="s">
        <v>349</v>
      </c>
      <c r="G629" s="220"/>
      <c r="H629" s="224">
        <v>29.800000000000001</v>
      </c>
      <c r="I629" s="225"/>
      <c r="J629" s="220"/>
      <c r="K629" s="220"/>
      <c r="L629" s="226"/>
      <c r="M629" s="227"/>
      <c r="N629" s="228"/>
      <c r="O629" s="228"/>
      <c r="P629" s="228"/>
      <c r="Q629" s="228"/>
      <c r="R629" s="228"/>
      <c r="S629" s="228"/>
      <c r="T629" s="229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0" t="s">
        <v>154</v>
      </c>
      <c r="AU629" s="230" t="s">
        <v>87</v>
      </c>
      <c r="AV629" s="13" t="s">
        <v>87</v>
      </c>
      <c r="AW629" s="13" t="s">
        <v>39</v>
      </c>
      <c r="AX629" s="13" t="s">
        <v>77</v>
      </c>
      <c r="AY629" s="230" t="s">
        <v>144</v>
      </c>
    </row>
    <row r="630" s="13" customFormat="1">
      <c r="A630" s="13"/>
      <c r="B630" s="219"/>
      <c r="C630" s="220"/>
      <c r="D630" s="221" t="s">
        <v>154</v>
      </c>
      <c r="E630" s="222" t="s">
        <v>32</v>
      </c>
      <c r="F630" s="223" t="s">
        <v>350</v>
      </c>
      <c r="G630" s="220"/>
      <c r="H630" s="224">
        <v>89.400000000000006</v>
      </c>
      <c r="I630" s="225"/>
      <c r="J630" s="220"/>
      <c r="K630" s="220"/>
      <c r="L630" s="226"/>
      <c r="M630" s="227"/>
      <c r="N630" s="228"/>
      <c r="O630" s="228"/>
      <c r="P630" s="228"/>
      <c r="Q630" s="228"/>
      <c r="R630" s="228"/>
      <c r="S630" s="228"/>
      <c r="T630" s="229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0" t="s">
        <v>154</v>
      </c>
      <c r="AU630" s="230" t="s">
        <v>87</v>
      </c>
      <c r="AV630" s="13" t="s">
        <v>87</v>
      </c>
      <c r="AW630" s="13" t="s">
        <v>39</v>
      </c>
      <c r="AX630" s="13" t="s">
        <v>77</v>
      </c>
      <c r="AY630" s="230" t="s">
        <v>144</v>
      </c>
    </row>
    <row r="631" s="14" customFormat="1">
      <c r="A631" s="14"/>
      <c r="B631" s="241"/>
      <c r="C631" s="242"/>
      <c r="D631" s="221" t="s">
        <v>154</v>
      </c>
      <c r="E631" s="243" t="s">
        <v>32</v>
      </c>
      <c r="F631" s="244" t="s">
        <v>205</v>
      </c>
      <c r="G631" s="242"/>
      <c r="H631" s="245">
        <v>119.2</v>
      </c>
      <c r="I631" s="246"/>
      <c r="J631" s="242"/>
      <c r="K631" s="242"/>
      <c r="L631" s="247"/>
      <c r="M631" s="248"/>
      <c r="N631" s="249"/>
      <c r="O631" s="249"/>
      <c r="P631" s="249"/>
      <c r="Q631" s="249"/>
      <c r="R631" s="249"/>
      <c r="S631" s="249"/>
      <c r="T631" s="250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1" t="s">
        <v>154</v>
      </c>
      <c r="AU631" s="251" t="s">
        <v>87</v>
      </c>
      <c r="AV631" s="14" t="s">
        <v>152</v>
      </c>
      <c r="AW631" s="14" t="s">
        <v>39</v>
      </c>
      <c r="AX631" s="14" t="s">
        <v>85</v>
      </c>
      <c r="AY631" s="251" t="s">
        <v>144</v>
      </c>
    </row>
    <row r="632" s="2" customFormat="1">
      <c r="A632" s="40"/>
      <c r="B632" s="41"/>
      <c r="C632" s="206" t="s">
        <v>1239</v>
      </c>
      <c r="D632" s="206" t="s">
        <v>147</v>
      </c>
      <c r="E632" s="207" t="s">
        <v>1240</v>
      </c>
      <c r="F632" s="208" t="s">
        <v>1241</v>
      </c>
      <c r="G632" s="209" t="s">
        <v>167</v>
      </c>
      <c r="H632" s="210">
        <v>134</v>
      </c>
      <c r="I632" s="211"/>
      <c r="J632" s="212">
        <f>ROUND(I632*H632,2)</f>
        <v>0</v>
      </c>
      <c r="K632" s="208" t="s">
        <v>151</v>
      </c>
      <c r="L632" s="46"/>
      <c r="M632" s="213" t="s">
        <v>32</v>
      </c>
      <c r="N632" s="214" t="s">
        <v>48</v>
      </c>
      <c r="O632" s="86"/>
      <c r="P632" s="215">
        <f>O632*H632</f>
        <v>0</v>
      </c>
      <c r="Q632" s="215">
        <v>0.0053</v>
      </c>
      <c r="R632" s="215">
        <f>Q632*H632</f>
        <v>0.71020000000000005</v>
      </c>
      <c r="S632" s="215">
        <v>0</v>
      </c>
      <c r="T632" s="216">
        <f>S632*H632</f>
        <v>0</v>
      </c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R632" s="217" t="s">
        <v>234</v>
      </c>
      <c r="AT632" s="217" t="s">
        <v>147</v>
      </c>
      <c r="AU632" s="217" t="s">
        <v>87</v>
      </c>
      <c r="AY632" s="18" t="s">
        <v>144</v>
      </c>
      <c r="BE632" s="218">
        <f>IF(N632="základní",J632,0)</f>
        <v>0</v>
      </c>
      <c r="BF632" s="218">
        <f>IF(N632="snížená",J632,0)</f>
        <v>0</v>
      </c>
      <c r="BG632" s="218">
        <f>IF(N632="zákl. přenesená",J632,0)</f>
        <v>0</v>
      </c>
      <c r="BH632" s="218">
        <f>IF(N632="sníž. přenesená",J632,0)</f>
        <v>0</v>
      </c>
      <c r="BI632" s="218">
        <f>IF(N632="nulová",J632,0)</f>
        <v>0</v>
      </c>
      <c r="BJ632" s="18" t="s">
        <v>85</v>
      </c>
      <c r="BK632" s="218">
        <f>ROUND(I632*H632,2)</f>
        <v>0</v>
      </c>
      <c r="BL632" s="18" t="s">
        <v>234</v>
      </c>
      <c r="BM632" s="217" t="s">
        <v>1242</v>
      </c>
    </row>
    <row r="633" s="13" customFormat="1">
      <c r="A633" s="13"/>
      <c r="B633" s="219"/>
      <c r="C633" s="220"/>
      <c r="D633" s="221" t="s">
        <v>154</v>
      </c>
      <c r="E633" s="222" t="s">
        <v>32</v>
      </c>
      <c r="F633" s="223" t="s">
        <v>349</v>
      </c>
      <c r="G633" s="220"/>
      <c r="H633" s="224">
        <v>29.800000000000001</v>
      </c>
      <c r="I633" s="225"/>
      <c r="J633" s="220"/>
      <c r="K633" s="220"/>
      <c r="L633" s="226"/>
      <c r="M633" s="227"/>
      <c r="N633" s="228"/>
      <c r="O633" s="228"/>
      <c r="P633" s="228"/>
      <c r="Q633" s="228"/>
      <c r="R633" s="228"/>
      <c r="S633" s="228"/>
      <c r="T633" s="229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0" t="s">
        <v>154</v>
      </c>
      <c r="AU633" s="230" t="s">
        <v>87</v>
      </c>
      <c r="AV633" s="13" t="s">
        <v>87</v>
      </c>
      <c r="AW633" s="13" t="s">
        <v>39</v>
      </c>
      <c r="AX633" s="13" t="s">
        <v>77</v>
      </c>
      <c r="AY633" s="230" t="s">
        <v>144</v>
      </c>
    </row>
    <row r="634" s="13" customFormat="1">
      <c r="A634" s="13"/>
      <c r="B634" s="219"/>
      <c r="C634" s="220"/>
      <c r="D634" s="221" t="s">
        <v>154</v>
      </c>
      <c r="E634" s="222" t="s">
        <v>32</v>
      </c>
      <c r="F634" s="223" t="s">
        <v>350</v>
      </c>
      <c r="G634" s="220"/>
      <c r="H634" s="224">
        <v>89.400000000000006</v>
      </c>
      <c r="I634" s="225"/>
      <c r="J634" s="220"/>
      <c r="K634" s="220"/>
      <c r="L634" s="226"/>
      <c r="M634" s="227"/>
      <c r="N634" s="228"/>
      <c r="O634" s="228"/>
      <c r="P634" s="228"/>
      <c r="Q634" s="228"/>
      <c r="R634" s="228"/>
      <c r="S634" s="228"/>
      <c r="T634" s="229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0" t="s">
        <v>154</v>
      </c>
      <c r="AU634" s="230" t="s">
        <v>87</v>
      </c>
      <c r="AV634" s="13" t="s">
        <v>87</v>
      </c>
      <c r="AW634" s="13" t="s">
        <v>39</v>
      </c>
      <c r="AX634" s="13" t="s">
        <v>77</v>
      </c>
      <c r="AY634" s="230" t="s">
        <v>144</v>
      </c>
    </row>
    <row r="635" s="13" customFormat="1">
      <c r="A635" s="13"/>
      <c r="B635" s="219"/>
      <c r="C635" s="220"/>
      <c r="D635" s="221" t="s">
        <v>154</v>
      </c>
      <c r="E635" s="222" t="s">
        <v>32</v>
      </c>
      <c r="F635" s="223" t="s">
        <v>1229</v>
      </c>
      <c r="G635" s="220"/>
      <c r="H635" s="224">
        <v>14.800000000000001</v>
      </c>
      <c r="I635" s="225"/>
      <c r="J635" s="220"/>
      <c r="K635" s="220"/>
      <c r="L635" s="226"/>
      <c r="M635" s="227"/>
      <c r="N635" s="228"/>
      <c r="O635" s="228"/>
      <c r="P635" s="228"/>
      <c r="Q635" s="228"/>
      <c r="R635" s="228"/>
      <c r="S635" s="228"/>
      <c r="T635" s="229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0" t="s">
        <v>154</v>
      </c>
      <c r="AU635" s="230" t="s">
        <v>87</v>
      </c>
      <c r="AV635" s="13" t="s">
        <v>87</v>
      </c>
      <c r="AW635" s="13" t="s">
        <v>39</v>
      </c>
      <c r="AX635" s="13" t="s">
        <v>77</v>
      </c>
      <c r="AY635" s="230" t="s">
        <v>144</v>
      </c>
    </row>
    <row r="636" s="14" customFormat="1">
      <c r="A636" s="14"/>
      <c r="B636" s="241"/>
      <c r="C636" s="242"/>
      <c r="D636" s="221" t="s">
        <v>154</v>
      </c>
      <c r="E636" s="243" t="s">
        <v>32</v>
      </c>
      <c r="F636" s="244" t="s">
        <v>205</v>
      </c>
      <c r="G636" s="242"/>
      <c r="H636" s="245">
        <v>134</v>
      </c>
      <c r="I636" s="246"/>
      <c r="J636" s="242"/>
      <c r="K636" s="242"/>
      <c r="L636" s="247"/>
      <c r="M636" s="248"/>
      <c r="N636" s="249"/>
      <c r="O636" s="249"/>
      <c r="P636" s="249"/>
      <c r="Q636" s="249"/>
      <c r="R636" s="249"/>
      <c r="S636" s="249"/>
      <c r="T636" s="250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1" t="s">
        <v>154</v>
      </c>
      <c r="AU636" s="251" t="s">
        <v>87</v>
      </c>
      <c r="AV636" s="14" t="s">
        <v>152</v>
      </c>
      <c r="AW636" s="14" t="s">
        <v>39</v>
      </c>
      <c r="AX636" s="14" t="s">
        <v>85</v>
      </c>
      <c r="AY636" s="251" t="s">
        <v>144</v>
      </c>
    </row>
    <row r="637" s="2" customFormat="1" ht="16.5" customHeight="1">
      <c r="A637" s="40"/>
      <c r="B637" s="41"/>
      <c r="C637" s="231" t="s">
        <v>1243</v>
      </c>
      <c r="D637" s="231" t="s">
        <v>193</v>
      </c>
      <c r="E637" s="232" t="s">
        <v>1244</v>
      </c>
      <c r="F637" s="233" t="s">
        <v>1245</v>
      </c>
      <c r="G637" s="234" t="s">
        <v>167</v>
      </c>
      <c r="H637" s="235">
        <v>147.40000000000001</v>
      </c>
      <c r="I637" s="236"/>
      <c r="J637" s="237">
        <f>ROUND(I637*H637,2)</f>
        <v>0</v>
      </c>
      <c r="K637" s="233" t="s">
        <v>151</v>
      </c>
      <c r="L637" s="238"/>
      <c r="M637" s="239" t="s">
        <v>32</v>
      </c>
      <c r="N637" s="240" t="s">
        <v>48</v>
      </c>
      <c r="O637" s="86"/>
      <c r="P637" s="215">
        <f>O637*H637</f>
        <v>0</v>
      </c>
      <c r="Q637" s="215">
        <v>0.0126</v>
      </c>
      <c r="R637" s="215">
        <f>Q637*H637</f>
        <v>1.85724</v>
      </c>
      <c r="S637" s="215">
        <v>0</v>
      </c>
      <c r="T637" s="216">
        <f>S637*H637</f>
        <v>0</v>
      </c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R637" s="217" t="s">
        <v>314</v>
      </c>
      <c r="AT637" s="217" t="s">
        <v>193</v>
      </c>
      <c r="AU637" s="217" t="s">
        <v>87</v>
      </c>
      <c r="AY637" s="18" t="s">
        <v>144</v>
      </c>
      <c r="BE637" s="218">
        <f>IF(N637="základní",J637,0)</f>
        <v>0</v>
      </c>
      <c r="BF637" s="218">
        <f>IF(N637="snížená",J637,0)</f>
        <v>0</v>
      </c>
      <c r="BG637" s="218">
        <f>IF(N637="zákl. přenesená",J637,0)</f>
        <v>0</v>
      </c>
      <c r="BH637" s="218">
        <f>IF(N637="sníž. přenesená",J637,0)</f>
        <v>0</v>
      </c>
      <c r="BI637" s="218">
        <f>IF(N637="nulová",J637,0)</f>
        <v>0</v>
      </c>
      <c r="BJ637" s="18" t="s">
        <v>85</v>
      </c>
      <c r="BK637" s="218">
        <f>ROUND(I637*H637,2)</f>
        <v>0</v>
      </c>
      <c r="BL637" s="18" t="s">
        <v>234</v>
      </c>
      <c r="BM637" s="217" t="s">
        <v>1246</v>
      </c>
    </row>
    <row r="638" s="13" customFormat="1">
      <c r="A638" s="13"/>
      <c r="B638" s="219"/>
      <c r="C638" s="220"/>
      <c r="D638" s="221" t="s">
        <v>154</v>
      </c>
      <c r="E638" s="220"/>
      <c r="F638" s="223" t="s">
        <v>1247</v>
      </c>
      <c r="G638" s="220"/>
      <c r="H638" s="224">
        <v>147.40000000000001</v>
      </c>
      <c r="I638" s="225"/>
      <c r="J638" s="220"/>
      <c r="K638" s="220"/>
      <c r="L638" s="226"/>
      <c r="M638" s="227"/>
      <c r="N638" s="228"/>
      <c r="O638" s="228"/>
      <c r="P638" s="228"/>
      <c r="Q638" s="228"/>
      <c r="R638" s="228"/>
      <c r="S638" s="228"/>
      <c r="T638" s="229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0" t="s">
        <v>154</v>
      </c>
      <c r="AU638" s="230" t="s">
        <v>87</v>
      </c>
      <c r="AV638" s="13" t="s">
        <v>87</v>
      </c>
      <c r="AW638" s="13" t="s">
        <v>4</v>
      </c>
      <c r="AX638" s="13" t="s">
        <v>85</v>
      </c>
      <c r="AY638" s="230" t="s">
        <v>144</v>
      </c>
    </row>
    <row r="639" s="2" customFormat="1">
      <c r="A639" s="40"/>
      <c r="B639" s="41"/>
      <c r="C639" s="206" t="s">
        <v>1248</v>
      </c>
      <c r="D639" s="206" t="s">
        <v>147</v>
      </c>
      <c r="E639" s="207" t="s">
        <v>1249</v>
      </c>
      <c r="F639" s="208" t="s">
        <v>1250</v>
      </c>
      <c r="G639" s="209" t="s">
        <v>178</v>
      </c>
      <c r="H639" s="210">
        <v>67</v>
      </c>
      <c r="I639" s="211"/>
      <c r="J639" s="212">
        <f>ROUND(I639*H639,2)</f>
        <v>0</v>
      </c>
      <c r="K639" s="208" t="s">
        <v>151</v>
      </c>
      <c r="L639" s="46"/>
      <c r="M639" s="213" t="s">
        <v>32</v>
      </c>
      <c r="N639" s="214" t="s">
        <v>48</v>
      </c>
      <c r="O639" s="86"/>
      <c r="P639" s="215">
        <f>O639*H639</f>
        <v>0</v>
      </c>
      <c r="Q639" s="215">
        <v>0.00050000000000000001</v>
      </c>
      <c r="R639" s="215">
        <f>Q639*H639</f>
        <v>0.033500000000000002</v>
      </c>
      <c r="S639" s="215">
        <v>0</v>
      </c>
      <c r="T639" s="216">
        <f>S639*H639</f>
        <v>0</v>
      </c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R639" s="217" t="s">
        <v>234</v>
      </c>
      <c r="AT639" s="217" t="s">
        <v>147</v>
      </c>
      <c r="AU639" s="217" t="s">
        <v>87</v>
      </c>
      <c r="AY639" s="18" t="s">
        <v>144</v>
      </c>
      <c r="BE639" s="218">
        <f>IF(N639="základní",J639,0)</f>
        <v>0</v>
      </c>
      <c r="BF639" s="218">
        <f>IF(N639="snížená",J639,0)</f>
        <v>0</v>
      </c>
      <c r="BG639" s="218">
        <f>IF(N639="zákl. přenesená",J639,0)</f>
        <v>0</v>
      </c>
      <c r="BH639" s="218">
        <f>IF(N639="sníž. přenesená",J639,0)</f>
        <v>0</v>
      </c>
      <c r="BI639" s="218">
        <f>IF(N639="nulová",J639,0)</f>
        <v>0</v>
      </c>
      <c r="BJ639" s="18" t="s">
        <v>85</v>
      </c>
      <c r="BK639" s="218">
        <f>ROUND(I639*H639,2)</f>
        <v>0</v>
      </c>
      <c r="BL639" s="18" t="s">
        <v>234</v>
      </c>
      <c r="BM639" s="217" t="s">
        <v>1251</v>
      </c>
    </row>
    <row r="640" s="13" customFormat="1">
      <c r="A640" s="13"/>
      <c r="B640" s="219"/>
      <c r="C640" s="220"/>
      <c r="D640" s="221" t="s">
        <v>154</v>
      </c>
      <c r="E640" s="222" t="s">
        <v>32</v>
      </c>
      <c r="F640" s="223" t="s">
        <v>1252</v>
      </c>
      <c r="G640" s="220"/>
      <c r="H640" s="224">
        <v>14.9</v>
      </c>
      <c r="I640" s="225"/>
      <c r="J640" s="220"/>
      <c r="K640" s="220"/>
      <c r="L640" s="226"/>
      <c r="M640" s="227"/>
      <c r="N640" s="228"/>
      <c r="O640" s="228"/>
      <c r="P640" s="228"/>
      <c r="Q640" s="228"/>
      <c r="R640" s="228"/>
      <c r="S640" s="228"/>
      <c r="T640" s="229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0" t="s">
        <v>154</v>
      </c>
      <c r="AU640" s="230" t="s">
        <v>87</v>
      </c>
      <c r="AV640" s="13" t="s">
        <v>87</v>
      </c>
      <c r="AW640" s="13" t="s">
        <v>39</v>
      </c>
      <c r="AX640" s="13" t="s">
        <v>77</v>
      </c>
      <c r="AY640" s="230" t="s">
        <v>144</v>
      </c>
    </row>
    <row r="641" s="13" customFormat="1">
      <c r="A641" s="13"/>
      <c r="B641" s="219"/>
      <c r="C641" s="220"/>
      <c r="D641" s="221" t="s">
        <v>154</v>
      </c>
      <c r="E641" s="222" t="s">
        <v>32</v>
      </c>
      <c r="F641" s="223" t="s">
        <v>1253</v>
      </c>
      <c r="G641" s="220"/>
      <c r="H641" s="224">
        <v>44.700000000000003</v>
      </c>
      <c r="I641" s="225"/>
      <c r="J641" s="220"/>
      <c r="K641" s="220"/>
      <c r="L641" s="226"/>
      <c r="M641" s="227"/>
      <c r="N641" s="228"/>
      <c r="O641" s="228"/>
      <c r="P641" s="228"/>
      <c r="Q641" s="228"/>
      <c r="R641" s="228"/>
      <c r="S641" s="228"/>
      <c r="T641" s="229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0" t="s">
        <v>154</v>
      </c>
      <c r="AU641" s="230" t="s">
        <v>87</v>
      </c>
      <c r="AV641" s="13" t="s">
        <v>87</v>
      </c>
      <c r="AW641" s="13" t="s">
        <v>39</v>
      </c>
      <c r="AX641" s="13" t="s">
        <v>77</v>
      </c>
      <c r="AY641" s="230" t="s">
        <v>144</v>
      </c>
    </row>
    <row r="642" s="13" customFormat="1">
      <c r="A642" s="13"/>
      <c r="B642" s="219"/>
      <c r="C642" s="220"/>
      <c r="D642" s="221" t="s">
        <v>154</v>
      </c>
      <c r="E642" s="222" t="s">
        <v>32</v>
      </c>
      <c r="F642" s="223" t="s">
        <v>1254</v>
      </c>
      <c r="G642" s="220"/>
      <c r="H642" s="224">
        <v>7.4000000000000004</v>
      </c>
      <c r="I642" s="225"/>
      <c r="J642" s="220"/>
      <c r="K642" s="220"/>
      <c r="L642" s="226"/>
      <c r="M642" s="227"/>
      <c r="N642" s="228"/>
      <c r="O642" s="228"/>
      <c r="P642" s="228"/>
      <c r="Q642" s="228"/>
      <c r="R642" s="228"/>
      <c r="S642" s="228"/>
      <c r="T642" s="229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0" t="s">
        <v>154</v>
      </c>
      <c r="AU642" s="230" t="s">
        <v>87</v>
      </c>
      <c r="AV642" s="13" t="s">
        <v>87</v>
      </c>
      <c r="AW642" s="13" t="s">
        <v>39</v>
      </c>
      <c r="AX642" s="13" t="s">
        <v>77</v>
      </c>
      <c r="AY642" s="230" t="s">
        <v>144</v>
      </c>
    </row>
    <row r="643" s="14" customFormat="1">
      <c r="A643" s="14"/>
      <c r="B643" s="241"/>
      <c r="C643" s="242"/>
      <c r="D643" s="221" t="s">
        <v>154</v>
      </c>
      <c r="E643" s="243" t="s">
        <v>32</v>
      </c>
      <c r="F643" s="244" t="s">
        <v>205</v>
      </c>
      <c r="G643" s="242"/>
      <c r="H643" s="245">
        <v>67</v>
      </c>
      <c r="I643" s="246"/>
      <c r="J643" s="242"/>
      <c r="K643" s="242"/>
      <c r="L643" s="247"/>
      <c r="M643" s="248"/>
      <c r="N643" s="249"/>
      <c r="O643" s="249"/>
      <c r="P643" s="249"/>
      <c r="Q643" s="249"/>
      <c r="R643" s="249"/>
      <c r="S643" s="249"/>
      <c r="T643" s="250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1" t="s">
        <v>154</v>
      </c>
      <c r="AU643" s="251" t="s">
        <v>87</v>
      </c>
      <c r="AV643" s="14" t="s">
        <v>152</v>
      </c>
      <c r="AW643" s="14" t="s">
        <v>39</v>
      </c>
      <c r="AX643" s="14" t="s">
        <v>85</v>
      </c>
      <c r="AY643" s="251" t="s">
        <v>144</v>
      </c>
    </row>
    <row r="644" s="2" customFormat="1">
      <c r="A644" s="40"/>
      <c r="B644" s="41"/>
      <c r="C644" s="206" t="s">
        <v>1255</v>
      </c>
      <c r="D644" s="206" t="s">
        <v>147</v>
      </c>
      <c r="E644" s="207" t="s">
        <v>1256</v>
      </c>
      <c r="F644" s="208" t="s">
        <v>1257</v>
      </c>
      <c r="G644" s="209" t="s">
        <v>178</v>
      </c>
      <c r="H644" s="210">
        <v>40</v>
      </c>
      <c r="I644" s="211"/>
      <c r="J644" s="212">
        <f>ROUND(I644*H644,2)</f>
        <v>0</v>
      </c>
      <c r="K644" s="208" t="s">
        <v>151</v>
      </c>
      <c r="L644" s="46"/>
      <c r="M644" s="213" t="s">
        <v>32</v>
      </c>
      <c r="N644" s="214" t="s">
        <v>48</v>
      </c>
      <c r="O644" s="86"/>
      <c r="P644" s="215">
        <f>O644*H644</f>
        <v>0</v>
      </c>
      <c r="Q644" s="215">
        <v>3.0000000000000001E-05</v>
      </c>
      <c r="R644" s="215">
        <f>Q644*H644</f>
        <v>0.0012000000000000001</v>
      </c>
      <c r="S644" s="215">
        <v>0</v>
      </c>
      <c r="T644" s="216">
        <f>S644*H644</f>
        <v>0</v>
      </c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R644" s="217" t="s">
        <v>234</v>
      </c>
      <c r="AT644" s="217" t="s">
        <v>147</v>
      </c>
      <c r="AU644" s="217" t="s">
        <v>87</v>
      </c>
      <c r="AY644" s="18" t="s">
        <v>144</v>
      </c>
      <c r="BE644" s="218">
        <f>IF(N644="základní",J644,0)</f>
        <v>0</v>
      </c>
      <c r="BF644" s="218">
        <f>IF(N644="snížená",J644,0)</f>
        <v>0</v>
      </c>
      <c r="BG644" s="218">
        <f>IF(N644="zákl. přenesená",J644,0)</f>
        <v>0</v>
      </c>
      <c r="BH644" s="218">
        <f>IF(N644="sníž. přenesená",J644,0)</f>
        <v>0</v>
      </c>
      <c r="BI644" s="218">
        <f>IF(N644="nulová",J644,0)</f>
        <v>0</v>
      </c>
      <c r="BJ644" s="18" t="s">
        <v>85</v>
      </c>
      <c r="BK644" s="218">
        <f>ROUND(I644*H644,2)</f>
        <v>0</v>
      </c>
      <c r="BL644" s="18" t="s">
        <v>234</v>
      </c>
      <c r="BM644" s="217" t="s">
        <v>1258</v>
      </c>
    </row>
    <row r="645" s="13" customFormat="1">
      <c r="A645" s="13"/>
      <c r="B645" s="219"/>
      <c r="C645" s="220"/>
      <c r="D645" s="221" t="s">
        <v>154</v>
      </c>
      <c r="E645" s="222" t="s">
        <v>32</v>
      </c>
      <c r="F645" s="223" t="s">
        <v>1259</v>
      </c>
      <c r="G645" s="220"/>
      <c r="H645" s="224">
        <v>8</v>
      </c>
      <c r="I645" s="225"/>
      <c r="J645" s="220"/>
      <c r="K645" s="220"/>
      <c r="L645" s="226"/>
      <c r="M645" s="227"/>
      <c r="N645" s="228"/>
      <c r="O645" s="228"/>
      <c r="P645" s="228"/>
      <c r="Q645" s="228"/>
      <c r="R645" s="228"/>
      <c r="S645" s="228"/>
      <c r="T645" s="229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0" t="s">
        <v>154</v>
      </c>
      <c r="AU645" s="230" t="s">
        <v>87</v>
      </c>
      <c r="AV645" s="13" t="s">
        <v>87</v>
      </c>
      <c r="AW645" s="13" t="s">
        <v>39</v>
      </c>
      <c r="AX645" s="13" t="s">
        <v>77</v>
      </c>
      <c r="AY645" s="230" t="s">
        <v>144</v>
      </c>
    </row>
    <row r="646" s="13" customFormat="1">
      <c r="A646" s="13"/>
      <c r="B646" s="219"/>
      <c r="C646" s="220"/>
      <c r="D646" s="221" t="s">
        <v>154</v>
      </c>
      <c r="E646" s="222" t="s">
        <v>32</v>
      </c>
      <c r="F646" s="223" t="s">
        <v>1260</v>
      </c>
      <c r="G646" s="220"/>
      <c r="H646" s="224">
        <v>24</v>
      </c>
      <c r="I646" s="225"/>
      <c r="J646" s="220"/>
      <c r="K646" s="220"/>
      <c r="L646" s="226"/>
      <c r="M646" s="227"/>
      <c r="N646" s="228"/>
      <c r="O646" s="228"/>
      <c r="P646" s="228"/>
      <c r="Q646" s="228"/>
      <c r="R646" s="228"/>
      <c r="S646" s="228"/>
      <c r="T646" s="229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0" t="s">
        <v>154</v>
      </c>
      <c r="AU646" s="230" t="s">
        <v>87</v>
      </c>
      <c r="AV646" s="13" t="s">
        <v>87</v>
      </c>
      <c r="AW646" s="13" t="s">
        <v>39</v>
      </c>
      <c r="AX646" s="13" t="s">
        <v>77</v>
      </c>
      <c r="AY646" s="230" t="s">
        <v>144</v>
      </c>
    </row>
    <row r="647" s="13" customFormat="1">
      <c r="A647" s="13"/>
      <c r="B647" s="219"/>
      <c r="C647" s="220"/>
      <c r="D647" s="221" t="s">
        <v>154</v>
      </c>
      <c r="E647" s="222" t="s">
        <v>32</v>
      </c>
      <c r="F647" s="223" t="s">
        <v>1261</v>
      </c>
      <c r="G647" s="220"/>
      <c r="H647" s="224">
        <v>8</v>
      </c>
      <c r="I647" s="225"/>
      <c r="J647" s="220"/>
      <c r="K647" s="220"/>
      <c r="L647" s="226"/>
      <c r="M647" s="227"/>
      <c r="N647" s="228"/>
      <c r="O647" s="228"/>
      <c r="P647" s="228"/>
      <c r="Q647" s="228"/>
      <c r="R647" s="228"/>
      <c r="S647" s="228"/>
      <c r="T647" s="229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0" t="s">
        <v>154</v>
      </c>
      <c r="AU647" s="230" t="s">
        <v>87</v>
      </c>
      <c r="AV647" s="13" t="s">
        <v>87</v>
      </c>
      <c r="AW647" s="13" t="s">
        <v>39</v>
      </c>
      <c r="AX647" s="13" t="s">
        <v>77</v>
      </c>
      <c r="AY647" s="230" t="s">
        <v>144</v>
      </c>
    </row>
    <row r="648" s="14" customFormat="1">
      <c r="A648" s="14"/>
      <c r="B648" s="241"/>
      <c r="C648" s="242"/>
      <c r="D648" s="221" t="s">
        <v>154</v>
      </c>
      <c r="E648" s="243" t="s">
        <v>32</v>
      </c>
      <c r="F648" s="244" t="s">
        <v>205</v>
      </c>
      <c r="G648" s="242"/>
      <c r="H648" s="245">
        <v>40</v>
      </c>
      <c r="I648" s="246"/>
      <c r="J648" s="242"/>
      <c r="K648" s="242"/>
      <c r="L648" s="247"/>
      <c r="M648" s="248"/>
      <c r="N648" s="249"/>
      <c r="O648" s="249"/>
      <c r="P648" s="249"/>
      <c r="Q648" s="249"/>
      <c r="R648" s="249"/>
      <c r="S648" s="249"/>
      <c r="T648" s="250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1" t="s">
        <v>154</v>
      </c>
      <c r="AU648" s="251" t="s">
        <v>87</v>
      </c>
      <c r="AV648" s="14" t="s">
        <v>152</v>
      </c>
      <c r="AW648" s="14" t="s">
        <v>39</v>
      </c>
      <c r="AX648" s="14" t="s">
        <v>85</v>
      </c>
      <c r="AY648" s="251" t="s">
        <v>144</v>
      </c>
    </row>
    <row r="649" s="2" customFormat="1">
      <c r="A649" s="40"/>
      <c r="B649" s="41"/>
      <c r="C649" s="206" t="s">
        <v>1262</v>
      </c>
      <c r="D649" s="206" t="s">
        <v>147</v>
      </c>
      <c r="E649" s="207" t="s">
        <v>1263</v>
      </c>
      <c r="F649" s="208" t="s">
        <v>1264</v>
      </c>
      <c r="G649" s="209" t="s">
        <v>167</v>
      </c>
      <c r="H649" s="210">
        <v>134</v>
      </c>
      <c r="I649" s="211"/>
      <c r="J649" s="212">
        <f>ROUND(I649*H649,2)</f>
        <v>0</v>
      </c>
      <c r="K649" s="208" t="s">
        <v>151</v>
      </c>
      <c r="L649" s="46"/>
      <c r="M649" s="213" t="s">
        <v>32</v>
      </c>
      <c r="N649" s="214" t="s">
        <v>48</v>
      </c>
      <c r="O649" s="86"/>
      <c r="P649" s="215">
        <f>O649*H649</f>
        <v>0</v>
      </c>
      <c r="Q649" s="215">
        <v>5.0000000000000002E-05</v>
      </c>
      <c r="R649" s="215">
        <f>Q649*H649</f>
        <v>0.0067000000000000002</v>
      </c>
      <c r="S649" s="215">
        <v>0</v>
      </c>
      <c r="T649" s="216">
        <f>S649*H649</f>
        <v>0</v>
      </c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R649" s="217" t="s">
        <v>234</v>
      </c>
      <c r="AT649" s="217" t="s">
        <v>147</v>
      </c>
      <c r="AU649" s="217" t="s">
        <v>87</v>
      </c>
      <c r="AY649" s="18" t="s">
        <v>144</v>
      </c>
      <c r="BE649" s="218">
        <f>IF(N649="základní",J649,0)</f>
        <v>0</v>
      </c>
      <c r="BF649" s="218">
        <f>IF(N649="snížená",J649,0)</f>
        <v>0</v>
      </c>
      <c r="BG649" s="218">
        <f>IF(N649="zákl. přenesená",J649,0)</f>
        <v>0</v>
      </c>
      <c r="BH649" s="218">
        <f>IF(N649="sníž. přenesená",J649,0)</f>
        <v>0</v>
      </c>
      <c r="BI649" s="218">
        <f>IF(N649="nulová",J649,0)</f>
        <v>0</v>
      </c>
      <c r="BJ649" s="18" t="s">
        <v>85</v>
      </c>
      <c r="BK649" s="218">
        <f>ROUND(I649*H649,2)</f>
        <v>0</v>
      </c>
      <c r="BL649" s="18" t="s">
        <v>234</v>
      </c>
      <c r="BM649" s="217" t="s">
        <v>1265</v>
      </c>
    </row>
    <row r="650" s="13" customFormat="1">
      <c r="A650" s="13"/>
      <c r="B650" s="219"/>
      <c r="C650" s="220"/>
      <c r="D650" s="221" t="s">
        <v>154</v>
      </c>
      <c r="E650" s="222" t="s">
        <v>32</v>
      </c>
      <c r="F650" s="223" t="s">
        <v>349</v>
      </c>
      <c r="G650" s="220"/>
      <c r="H650" s="224">
        <v>29.800000000000001</v>
      </c>
      <c r="I650" s="225"/>
      <c r="J650" s="220"/>
      <c r="K650" s="220"/>
      <c r="L650" s="226"/>
      <c r="M650" s="227"/>
      <c r="N650" s="228"/>
      <c r="O650" s="228"/>
      <c r="P650" s="228"/>
      <c r="Q650" s="228"/>
      <c r="R650" s="228"/>
      <c r="S650" s="228"/>
      <c r="T650" s="229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0" t="s">
        <v>154</v>
      </c>
      <c r="AU650" s="230" t="s">
        <v>87</v>
      </c>
      <c r="AV650" s="13" t="s">
        <v>87</v>
      </c>
      <c r="AW650" s="13" t="s">
        <v>39</v>
      </c>
      <c r="AX650" s="13" t="s">
        <v>77</v>
      </c>
      <c r="AY650" s="230" t="s">
        <v>144</v>
      </c>
    </row>
    <row r="651" s="13" customFormat="1">
      <c r="A651" s="13"/>
      <c r="B651" s="219"/>
      <c r="C651" s="220"/>
      <c r="D651" s="221" t="s">
        <v>154</v>
      </c>
      <c r="E651" s="222" t="s">
        <v>32</v>
      </c>
      <c r="F651" s="223" t="s">
        <v>350</v>
      </c>
      <c r="G651" s="220"/>
      <c r="H651" s="224">
        <v>89.400000000000006</v>
      </c>
      <c r="I651" s="225"/>
      <c r="J651" s="220"/>
      <c r="K651" s="220"/>
      <c r="L651" s="226"/>
      <c r="M651" s="227"/>
      <c r="N651" s="228"/>
      <c r="O651" s="228"/>
      <c r="P651" s="228"/>
      <c r="Q651" s="228"/>
      <c r="R651" s="228"/>
      <c r="S651" s="228"/>
      <c r="T651" s="229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0" t="s">
        <v>154</v>
      </c>
      <c r="AU651" s="230" t="s">
        <v>87</v>
      </c>
      <c r="AV651" s="13" t="s">
        <v>87</v>
      </c>
      <c r="AW651" s="13" t="s">
        <v>39</v>
      </c>
      <c r="AX651" s="13" t="s">
        <v>77</v>
      </c>
      <c r="AY651" s="230" t="s">
        <v>144</v>
      </c>
    </row>
    <row r="652" s="13" customFormat="1">
      <c r="A652" s="13"/>
      <c r="B652" s="219"/>
      <c r="C652" s="220"/>
      <c r="D652" s="221" t="s">
        <v>154</v>
      </c>
      <c r="E652" s="222" t="s">
        <v>32</v>
      </c>
      <c r="F652" s="223" t="s">
        <v>1229</v>
      </c>
      <c r="G652" s="220"/>
      <c r="H652" s="224">
        <v>14.800000000000001</v>
      </c>
      <c r="I652" s="225"/>
      <c r="J652" s="220"/>
      <c r="K652" s="220"/>
      <c r="L652" s="226"/>
      <c r="M652" s="227"/>
      <c r="N652" s="228"/>
      <c r="O652" s="228"/>
      <c r="P652" s="228"/>
      <c r="Q652" s="228"/>
      <c r="R652" s="228"/>
      <c r="S652" s="228"/>
      <c r="T652" s="229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0" t="s">
        <v>154</v>
      </c>
      <c r="AU652" s="230" t="s">
        <v>87</v>
      </c>
      <c r="AV652" s="13" t="s">
        <v>87</v>
      </c>
      <c r="AW652" s="13" t="s">
        <v>39</v>
      </c>
      <c r="AX652" s="13" t="s">
        <v>77</v>
      </c>
      <c r="AY652" s="230" t="s">
        <v>144</v>
      </c>
    </row>
    <row r="653" s="14" customFormat="1">
      <c r="A653" s="14"/>
      <c r="B653" s="241"/>
      <c r="C653" s="242"/>
      <c r="D653" s="221" t="s">
        <v>154</v>
      </c>
      <c r="E653" s="243" t="s">
        <v>32</v>
      </c>
      <c r="F653" s="244" t="s">
        <v>205</v>
      </c>
      <c r="G653" s="242"/>
      <c r="H653" s="245">
        <v>134</v>
      </c>
      <c r="I653" s="246"/>
      <c r="J653" s="242"/>
      <c r="K653" s="242"/>
      <c r="L653" s="247"/>
      <c r="M653" s="248"/>
      <c r="N653" s="249"/>
      <c r="O653" s="249"/>
      <c r="P653" s="249"/>
      <c r="Q653" s="249"/>
      <c r="R653" s="249"/>
      <c r="S653" s="249"/>
      <c r="T653" s="250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1" t="s">
        <v>154</v>
      </c>
      <c r="AU653" s="251" t="s">
        <v>87</v>
      </c>
      <c r="AV653" s="14" t="s">
        <v>152</v>
      </c>
      <c r="AW653" s="14" t="s">
        <v>39</v>
      </c>
      <c r="AX653" s="14" t="s">
        <v>85</v>
      </c>
      <c r="AY653" s="251" t="s">
        <v>144</v>
      </c>
    </row>
    <row r="654" s="2" customFormat="1">
      <c r="A654" s="40"/>
      <c r="B654" s="41"/>
      <c r="C654" s="206" t="s">
        <v>1266</v>
      </c>
      <c r="D654" s="206" t="s">
        <v>147</v>
      </c>
      <c r="E654" s="207" t="s">
        <v>1267</v>
      </c>
      <c r="F654" s="208" t="s">
        <v>1268</v>
      </c>
      <c r="G654" s="209" t="s">
        <v>162</v>
      </c>
      <c r="H654" s="210">
        <v>2.6549999999999998</v>
      </c>
      <c r="I654" s="211"/>
      <c r="J654" s="212">
        <f>ROUND(I654*H654,2)</f>
        <v>0</v>
      </c>
      <c r="K654" s="208" t="s">
        <v>151</v>
      </c>
      <c r="L654" s="46"/>
      <c r="M654" s="213" t="s">
        <v>32</v>
      </c>
      <c r="N654" s="214" t="s">
        <v>48</v>
      </c>
      <c r="O654" s="86"/>
      <c r="P654" s="215">
        <f>O654*H654</f>
        <v>0</v>
      </c>
      <c r="Q654" s="215">
        <v>0</v>
      </c>
      <c r="R654" s="215">
        <f>Q654*H654</f>
        <v>0</v>
      </c>
      <c r="S654" s="215">
        <v>0</v>
      </c>
      <c r="T654" s="216">
        <f>S654*H654</f>
        <v>0</v>
      </c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R654" s="217" t="s">
        <v>234</v>
      </c>
      <c r="AT654" s="217" t="s">
        <v>147</v>
      </c>
      <c r="AU654" s="217" t="s">
        <v>87</v>
      </c>
      <c r="AY654" s="18" t="s">
        <v>144</v>
      </c>
      <c r="BE654" s="218">
        <f>IF(N654="základní",J654,0)</f>
        <v>0</v>
      </c>
      <c r="BF654" s="218">
        <f>IF(N654="snížená",J654,0)</f>
        <v>0</v>
      </c>
      <c r="BG654" s="218">
        <f>IF(N654="zákl. přenesená",J654,0)</f>
        <v>0</v>
      </c>
      <c r="BH654" s="218">
        <f>IF(N654="sníž. přenesená",J654,0)</f>
        <v>0</v>
      </c>
      <c r="BI654" s="218">
        <f>IF(N654="nulová",J654,0)</f>
        <v>0</v>
      </c>
      <c r="BJ654" s="18" t="s">
        <v>85</v>
      </c>
      <c r="BK654" s="218">
        <f>ROUND(I654*H654,2)</f>
        <v>0</v>
      </c>
      <c r="BL654" s="18" t="s">
        <v>234</v>
      </c>
      <c r="BM654" s="217" t="s">
        <v>1269</v>
      </c>
    </row>
    <row r="655" s="12" customFormat="1" ht="22.8" customHeight="1">
      <c r="A655" s="12"/>
      <c r="B655" s="190"/>
      <c r="C655" s="191"/>
      <c r="D655" s="192" t="s">
        <v>76</v>
      </c>
      <c r="E655" s="204" t="s">
        <v>1270</v>
      </c>
      <c r="F655" s="204" t="s">
        <v>1271</v>
      </c>
      <c r="G655" s="191"/>
      <c r="H655" s="191"/>
      <c r="I655" s="194"/>
      <c r="J655" s="205">
        <f>BK655</f>
        <v>0</v>
      </c>
      <c r="K655" s="191"/>
      <c r="L655" s="196"/>
      <c r="M655" s="197"/>
      <c r="N655" s="198"/>
      <c r="O655" s="198"/>
      <c r="P655" s="199">
        <f>SUM(P656:P667)</f>
        <v>0</v>
      </c>
      <c r="Q655" s="198"/>
      <c r="R655" s="199">
        <f>SUM(R656:R667)</f>
        <v>0.0066356000000000002</v>
      </c>
      <c r="S655" s="198"/>
      <c r="T655" s="200">
        <f>SUM(T656:T667)</f>
        <v>0</v>
      </c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R655" s="201" t="s">
        <v>87</v>
      </c>
      <c r="AT655" s="202" t="s">
        <v>76</v>
      </c>
      <c r="AU655" s="202" t="s">
        <v>85</v>
      </c>
      <c r="AY655" s="201" t="s">
        <v>144</v>
      </c>
      <c r="BK655" s="203">
        <f>SUM(BK656:BK667)</f>
        <v>0</v>
      </c>
    </row>
    <row r="656" s="2" customFormat="1">
      <c r="A656" s="40"/>
      <c r="B656" s="41"/>
      <c r="C656" s="206" t="s">
        <v>1272</v>
      </c>
      <c r="D656" s="206" t="s">
        <v>147</v>
      </c>
      <c r="E656" s="207" t="s">
        <v>1273</v>
      </c>
      <c r="F656" s="208" t="s">
        <v>1274</v>
      </c>
      <c r="G656" s="209" t="s">
        <v>167</v>
      </c>
      <c r="H656" s="210">
        <v>4.8600000000000003</v>
      </c>
      <c r="I656" s="211"/>
      <c r="J656" s="212">
        <f>ROUND(I656*H656,2)</f>
        <v>0</v>
      </c>
      <c r="K656" s="208" t="s">
        <v>151</v>
      </c>
      <c r="L656" s="46"/>
      <c r="M656" s="213" t="s">
        <v>32</v>
      </c>
      <c r="N656" s="214" t="s">
        <v>48</v>
      </c>
      <c r="O656" s="86"/>
      <c r="P656" s="215">
        <f>O656*H656</f>
        <v>0</v>
      </c>
      <c r="Q656" s="215">
        <v>0.00023000000000000001</v>
      </c>
      <c r="R656" s="215">
        <f>Q656*H656</f>
        <v>0.0011178000000000002</v>
      </c>
      <c r="S656" s="215">
        <v>0</v>
      </c>
      <c r="T656" s="216">
        <f>S656*H656</f>
        <v>0</v>
      </c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R656" s="217" t="s">
        <v>234</v>
      </c>
      <c r="AT656" s="217" t="s">
        <v>147</v>
      </c>
      <c r="AU656" s="217" t="s">
        <v>87</v>
      </c>
      <c r="AY656" s="18" t="s">
        <v>144</v>
      </c>
      <c r="BE656" s="218">
        <f>IF(N656="základní",J656,0)</f>
        <v>0</v>
      </c>
      <c r="BF656" s="218">
        <f>IF(N656="snížená",J656,0)</f>
        <v>0</v>
      </c>
      <c r="BG656" s="218">
        <f>IF(N656="zákl. přenesená",J656,0)</f>
        <v>0</v>
      </c>
      <c r="BH656" s="218">
        <f>IF(N656="sníž. přenesená",J656,0)</f>
        <v>0</v>
      </c>
      <c r="BI656" s="218">
        <f>IF(N656="nulová",J656,0)</f>
        <v>0</v>
      </c>
      <c r="BJ656" s="18" t="s">
        <v>85</v>
      </c>
      <c r="BK656" s="218">
        <f>ROUND(I656*H656,2)</f>
        <v>0</v>
      </c>
      <c r="BL656" s="18" t="s">
        <v>234</v>
      </c>
      <c r="BM656" s="217" t="s">
        <v>1275</v>
      </c>
    </row>
    <row r="657" s="13" customFormat="1">
      <c r="A657" s="13"/>
      <c r="B657" s="219"/>
      <c r="C657" s="220"/>
      <c r="D657" s="221" t="s">
        <v>154</v>
      </c>
      <c r="E657" s="222" t="s">
        <v>32</v>
      </c>
      <c r="F657" s="223" t="s">
        <v>1276</v>
      </c>
      <c r="G657" s="220"/>
      <c r="H657" s="224">
        <v>3.0600000000000001</v>
      </c>
      <c r="I657" s="225"/>
      <c r="J657" s="220"/>
      <c r="K657" s="220"/>
      <c r="L657" s="226"/>
      <c r="M657" s="227"/>
      <c r="N657" s="228"/>
      <c r="O657" s="228"/>
      <c r="P657" s="228"/>
      <c r="Q657" s="228"/>
      <c r="R657" s="228"/>
      <c r="S657" s="228"/>
      <c r="T657" s="229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0" t="s">
        <v>154</v>
      </c>
      <c r="AU657" s="230" t="s">
        <v>87</v>
      </c>
      <c r="AV657" s="13" t="s">
        <v>87</v>
      </c>
      <c r="AW657" s="13" t="s">
        <v>39</v>
      </c>
      <c r="AX657" s="13" t="s">
        <v>77</v>
      </c>
      <c r="AY657" s="230" t="s">
        <v>144</v>
      </c>
    </row>
    <row r="658" s="13" customFormat="1">
      <c r="A658" s="13"/>
      <c r="B658" s="219"/>
      <c r="C658" s="220"/>
      <c r="D658" s="221" t="s">
        <v>154</v>
      </c>
      <c r="E658" s="222" t="s">
        <v>32</v>
      </c>
      <c r="F658" s="223" t="s">
        <v>1277</v>
      </c>
      <c r="G658" s="220"/>
      <c r="H658" s="224">
        <v>0.59999999999999998</v>
      </c>
      <c r="I658" s="225"/>
      <c r="J658" s="220"/>
      <c r="K658" s="220"/>
      <c r="L658" s="226"/>
      <c r="M658" s="227"/>
      <c r="N658" s="228"/>
      <c r="O658" s="228"/>
      <c r="P658" s="228"/>
      <c r="Q658" s="228"/>
      <c r="R658" s="228"/>
      <c r="S658" s="228"/>
      <c r="T658" s="229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0" t="s">
        <v>154</v>
      </c>
      <c r="AU658" s="230" t="s">
        <v>87</v>
      </c>
      <c r="AV658" s="13" t="s">
        <v>87</v>
      </c>
      <c r="AW658" s="13" t="s">
        <v>39</v>
      </c>
      <c r="AX658" s="13" t="s">
        <v>77</v>
      </c>
      <c r="AY658" s="230" t="s">
        <v>144</v>
      </c>
    </row>
    <row r="659" s="13" customFormat="1">
      <c r="A659" s="13"/>
      <c r="B659" s="219"/>
      <c r="C659" s="220"/>
      <c r="D659" s="221" t="s">
        <v>154</v>
      </c>
      <c r="E659" s="222" t="s">
        <v>32</v>
      </c>
      <c r="F659" s="223" t="s">
        <v>1278</v>
      </c>
      <c r="G659" s="220"/>
      <c r="H659" s="224">
        <v>1.2</v>
      </c>
      <c r="I659" s="225"/>
      <c r="J659" s="220"/>
      <c r="K659" s="220"/>
      <c r="L659" s="226"/>
      <c r="M659" s="227"/>
      <c r="N659" s="228"/>
      <c r="O659" s="228"/>
      <c r="P659" s="228"/>
      <c r="Q659" s="228"/>
      <c r="R659" s="228"/>
      <c r="S659" s="228"/>
      <c r="T659" s="229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0" t="s">
        <v>154</v>
      </c>
      <c r="AU659" s="230" t="s">
        <v>87</v>
      </c>
      <c r="AV659" s="13" t="s">
        <v>87</v>
      </c>
      <c r="AW659" s="13" t="s">
        <v>39</v>
      </c>
      <c r="AX659" s="13" t="s">
        <v>77</v>
      </c>
      <c r="AY659" s="230" t="s">
        <v>144</v>
      </c>
    </row>
    <row r="660" s="14" customFormat="1">
      <c r="A660" s="14"/>
      <c r="B660" s="241"/>
      <c r="C660" s="242"/>
      <c r="D660" s="221" t="s">
        <v>154</v>
      </c>
      <c r="E660" s="243" t="s">
        <v>32</v>
      </c>
      <c r="F660" s="244" t="s">
        <v>205</v>
      </c>
      <c r="G660" s="242"/>
      <c r="H660" s="245">
        <v>4.8600000000000003</v>
      </c>
      <c r="I660" s="246"/>
      <c r="J660" s="242"/>
      <c r="K660" s="242"/>
      <c r="L660" s="247"/>
      <c r="M660" s="248"/>
      <c r="N660" s="249"/>
      <c r="O660" s="249"/>
      <c r="P660" s="249"/>
      <c r="Q660" s="249"/>
      <c r="R660" s="249"/>
      <c r="S660" s="249"/>
      <c r="T660" s="250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1" t="s">
        <v>154</v>
      </c>
      <c r="AU660" s="251" t="s">
        <v>87</v>
      </c>
      <c r="AV660" s="14" t="s">
        <v>152</v>
      </c>
      <c r="AW660" s="14" t="s">
        <v>39</v>
      </c>
      <c r="AX660" s="14" t="s">
        <v>85</v>
      </c>
      <c r="AY660" s="251" t="s">
        <v>144</v>
      </c>
    </row>
    <row r="661" s="2" customFormat="1">
      <c r="A661" s="40"/>
      <c r="B661" s="41"/>
      <c r="C661" s="206" t="s">
        <v>1279</v>
      </c>
      <c r="D661" s="206" t="s">
        <v>147</v>
      </c>
      <c r="E661" s="207" t="s">
        <v>1280</v>
      </c>
      <c r="F661" s="208" t="s">
        <v>1281</v>
      </c>
      <c r="G661" s="209" t="s">
        <v>167</v>
      </c>
      <c r="H661" s="210">
        <v>4.8600000000000003</v>
      </c>
      <c r="I661" s="211"/>
      <c r="J661" s="212">
        <f>ROUND(I661*H661,2)</f>
        <v>0</v>
      </c>
      <c r="K661" s="208" t="s">
        <v>151</v>
      </c>
      <c r="L661" s="46"/>
      <c r="M661" s="213" t="s">
        <v>32</v>
      </c>
      <c r="N661" s="214" t="s">
        <v>48</v>
      </c>
      <c r="O661" s="86"/>
      <c r="P661" s="215">
        <f>O661*H661</f>
        <v>0</v>
      </c>
      <c r="Q661" s="215">
        <v>0.00023000000000000001</v>
      </c>
      <c r="R661" s="215">
        <f>Q661*H661</f>
        <v>0.0011178000000000002</v>
      </c>
      <c r="S661" s="215">
        <v>0</v>
      </c>
      <c r="T661" s="216">
        <f>S661*H661</f>
        <v>0</v>
      </c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R661" s="217" t="s">
        <v>234</v>
      </c>
      <c r="AT661" s="217" t="s">
        <v>147</v>
      </c>
      <c r="AU661" s="217" t="s">
        <v>87</v>
      </c>
      <c r="AY661" s="18" t="s">
        <v>144</v>
      </c>
      <c r="BE661" s="218">
        <f>IF(N661="základní",J661,0)</f>
        <v>0</v>
      </c>
      <c r="BF661" s="218">
        <f>IF(N661="snížená",J661,0)</f>
        <v>0</v>
      </c>
      <c r="BG661" s="218">
        <f>IF(N661="zákl. přenesená",J661,0)</f>
        <v>0</v>
      </c>
      <c r="BH661" s="218">
        <f>IF(N661="sníž. přenesená",J661,0)</f>
        <v>0</v>
      </c>
      <c r="BI661" s="218">
        <f>IF(N661="nulová",J661,0)</f>
        <v>0</v>
      </c>
      <c r="BJ661" s="18" t="s">
        <v>85</v>
      </c>
      <c r="BK661" s="218">
        <f>ROUND(I661*H661,2)</f>
        <v>0</v>
      </c>
      <c r="BL661" s="18" t="s">
        <v>234</v>
      </c>
      <c r="BM661" s="217" t="s">
        <v>1282</v>
      </c>
    </row>
    <row r="662" s="13" customFormat="1">
      <c r="A662" s="13"/>
      <c r="B662" s="219"/>
      <c r="C662" s="220"/>
      <c r="D662" s="221" t="s">
        <v>154</v>
      </c>
      <c r="E662" s="222" t="s">
        <v>32</v>
      </c>
      <c r="F662" s="223" t="s">
        <v>1276</v>
      </c>
      <c r="G662" s="220"/>
      <c r="H662" s="224">
        <v>3.0600000000000001</v>
      </c>
      <c r="I662" s="225"/>
      <c r="J662" s="220"/>
      <c r="K662" s="220"/>
      <c r="L662" s="226"/>
      <c r="M662" s="227"/>
      <c r="N662" s="228"/>
      <c r="O662" s="228"/>
      <c r="P662" s="228"/>
      <c r="Q662" s="228"/>
      <c r="R662" s="228"/>
      <c r="S662" s="228"/>
      <c r="T662" s="229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0" t="s">
        <v>154</v>
      </c>
      <c r="AU662" s="230" t="s">
        <v>87</v>
      </c>
      <c r="AV662" s="13" t="s">
        <v>87</v>
      </c>
      <c r="AW662" s="13" t="s">
        <v>39</v>
      </c>
      <c r="AX662" s="13" t="s">
        <v>77</v>
      </c>
      <c r="AY662" s="230" t="s">
        <v>144</v>
      </c>
    </row>
    <row r="663" s="13" customFormat="1">
      <c r="A663" s="13"/>
      <c r="B663" s="219"/>
      <c r="C663" s="220"/>
      <c r="D663" s="221" t="s">
        <v>154</v>
      </c>
      <c r="E663" s="222" t="s">
        <v>32</v>
      </c>
      <c r="F663" s="223" t="s">
        <v>1277</v>
      </c>
      <c r="G663" s="220"/>
      <c r="H663" s="224">
        <v>0.59999999999999998</v>
      </c>
      <c r="I663" s="225"/>
      <c r="J663" s="220"/>
      <c r="K663" s="220"/>
      <c r="L663" s="226"/>
      <c r="M663" s="227"/>
      <c r="N663" s="228"/>
      <c r="O663" s="228"/>
      <c r="P663" s="228"/>
      <c r="Q663" s="228"/>
      <c r="R663" s="228"/>
      <c r="S663" s="228"/>
      <c r="T663" s="229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0" t="s">
        <v>154</v>
      </c>
      <c r="AU663" s="230" t="s">
        <v>87</v>
      </c>
      <c r="AV663" s="13" t="s">
        <v>87</v>
      </c>
      <c r="AW663" s="13" t="s">
        <v>39</v>
      </c>
      <c r="AX663" s="13" t="s">
        <v>77</v>
      </c>
      <c r="AY663" s="230" t="s">
        <v>144</v>
      </c>
    </row>
    <row r="664" s="13" customFormat="1">
      <c r="A664" s="13"/>
      <c r="B664" s="219"/>
      <c r="C664" s="220"/>
      <c r="D664" s="221" t="s">
        <v>154</v>
      </c>
      <c r="E664" s="222" t="s">
        <v>32</v>
      </c>
      <c r="F664" s="223" t="s">
        <v>1278</v>
      </c>
      <c r="G664" s="220"/>
      <c r="H664" s="224">
        <v>1.2</v>
      </c>
      <c r="I664" s="225"/>
      <c r="J664" s="220"/>
      <c r="K664" s="220"/>
      <c r="L664" s="226"/>
      <c r="M664" s="227"/>
      <c r="N664" s="228"/>
      <c r="O664" s="228"/>
      <c r="P664" s="228"/>
      <c r="Q664" s="228"/>
      <c r="R664" s="228"/>
      <c r="S664" s="228"/>
      <c r="T664" s="229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0" t="s">
        <v>154</v>
      </c>
      <c r="AU664" s="230" t="s">
        <v>87</v>
      </c>
      <c r="AV664" s="13" t="s">
        <v>87</v>
      </c>
      <c r="AW664" s="13" t="s">
        <v>39</v>
      </c>
      <c r="AX664" s="13" t="s">
        <v>77</v>
      </c>
      <c r="AY664" s="230" t="s">
        <v>144</v>
      </c>
    </row>
    <row r="665" s="14" customFormat="1">
      <c r="A665" s="14"/>
      <c r="B665" s="241"/>
      <c r="C665" s="242"/>
      <c r="D665" s="221" t="s">
        <v>154</v>
      </c>
      <c r="E665" s="243" t="s">
        <v>32</v>
      </c>
      <c r="F665" s="244" t="s">
        <v>205</v>
      </c>
      <c r="G665" s="242"/>
      <c r="H665" s="245">
        <v>4.8600000000000003</v>
      </c>
      <c r="I665" s="246"/>
      <c r="J665" s="242"/>
      <c r="K665" s="242"/>
      <c r="L665" s="247"/>
      <c r="M665" s="248"/>
      <c r="N665" s="249"/>
      <c r="O665" s="249"/>
      <c r="P665" s="249"/>
      <c r="Q665" s="249"/>
      <c r="R665" s="249"/>
      <c r="S665" s="249"/>
      <c r="T665" s="250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1" t="s">
        <v>154</v>
      </c>
      <c r="AU665" s="251" t="s">
        <v>87</v>
      </c>
      <c r="AV665" s="14" t="s">
        <v>152</v>
      </c>
      <c r="AW665" s="14" t="s">
        <v>39</v>
      </c>
      <c r="AX665" s="14" t="s">
        <v>85</v>
      </c>
      <c r="AY665" s="251" t="s">
        <v>144</v>
      </c>
    </row>
    <row r="666" s="2" customFormat="1" ht="33" customHeight="1">
      <c r="A666" s="40"/>
      <c r="B666" s="41"/>
      <c r="C666" s="206" t="s">
        <v>1283</v>
      </c>
      <c r="D666" s="206" t="s">
        <v>147</v>
      </c>
      <c r="E666" s="207" t="s">
        <v>1284</v>
      </c>
      <c r="F666" s="208" t="s">
        <v>1285</v>
      </c>
      <c r="G666" s="209" t="s">
        <v>189</v>
      </c>
      <c r="H666" s="210">
        <v>44</v>
      </c>
      <c r="I666" s="211"/>
      <c r="J666" s="212">
        <f>ROUND(I666*H666,2)</f>
        <v>0</v>
      </c>
      <c r="K666" s="208" t="s">
        <v>151</v>
      </c>
      <c r="L666" s="46"/>
      <c r="M666" s="213" t="s">
        <v>32</v>
      </c>
      <c r="N666" s="214" t="s">
        <v>48</v>
      </c>
      <c r="O666" s="86"/>
      <c r="P666" s="215">
        <f>O666*H666</f>
        <v>0</v>
      </c>
      <c r="Q666" s="215">
        <v>0.00010000000000000001</v>
      </c>
      <c r="R666" s="215">
        <f>Q666*H666</f>
        <v>0.0044000000000000003</v>
      </c>
      <c r="S666" s="215">
        <v>0</v>
      </c>
      <c r="T666" s="216">
        <f>S666*H666</f>
        <v>0</v>
      </c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R666" s="217" t="s">
        <v>234</v>
      </c>
      <c r="AT666" s="217" t="s">
        <v>147</v>
      </c>
      <c r="AU666" s="217" t="s">
        <v>87</v>
      </c>
      <c r="AY666" s="18" t="s">
        <v>144</v>
      </c>
      <c r="BE666" s="218">
        <f>IF(N666="základní",J666,0)</f>
        <v>0</v>
      </c>
      <c r="BF666" s="218">
        <f>IF(N666="snížená",J666,0)</f>
        <v>0</v>
      </c>
      <c r="BG666" s="218">
        <f>IF(N666="zákl. přenesená",J666,0)</f>
        <v>0</v>
      </c>
      <c r="BH666" s="218">
        <f>IF(N666="sníž. přenesená",J666,0)</f>
        <v>0</v>
      </c>
      <c r="BI666" s="218">
        <f>IF(N666="nulová",J666,0)</f>
        <v>0</v>
      </c>
      <c r="BJ666" s="18" t="s">
        <v>85</v>
      </c>
      <c r="BK666" s="218">
        <f>ROUND(I666*H666,2)</f>
        <v>0</v>
      </c>
      <c r="BL666" s="18" t="s">
        <v>234</v>
      </c>
      <c r="BM666" s="217" t="s">
        <v>1286</v>
      </c>
    </row>
    <row r="667" s="13" customFormat="1">
      <c r="A667" s="13"/>
      <c r="B667" s="219"/>
      <c r="C667" s="220"/>
      <c r="D667" s="221" t="s">
        <v>154</v>
      </c>
      <c r="E667" s="222" t="s">
        <v>32</v>
      </c>
      <c r="F667" s="223" t="s">
        <v>1287</v>
      </c>
      <c r="G667" s="220"/>
      <c r="H667" s="224">
        <v>44</v>
      </c>
      <c r="I667" s="225"/>
      <c r="J667" s="220"/>
      <c r="K667" s="220"/>
      <c r="L667" s="226"/>
      <c r="M667" s="227"/>
      <c r="N667" s="228"/>
      <c r="O667" s="228"/>
      <c r="P667" s="228"/>
      <c r="Q667" s="228"/>
      <c r="R667" s="228"/>
      <c r="S667" s="228"/>
      <c r="T667" s="229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0" t="s">
        <v>154</v>
      </c>
      <c r="AU667" s="230" t="s">
        <v>87</v>
      </c>
      <c r="AV667" s="13" t="s">
        <v>87</v>
      </c>
      <c r="AW667" s="13" t="s">
        <v>39</v>
      </c>
      <c r="AX667" s="13" t="s">
        <v>85</v>
      </c>
      <c r="AY667" s="230" t="s">
        <v>144</v>
      </c>
    </row>
    <row r="668" s="12" customFormat="1" ht="22.8" customHeight="1">
      <c r="A668" s="12"/>
      <c r="B668" s="190"/>
      <c r="C668" s="191"/>
      <c r="D668" s="192" t="s">
        <v>76</v>
      </c>
      <c r="E668" s="204" t="s">
        <v>1288</v>
      </c>
      <c r="F668" s="204" t="s">
        <v>1289</v>
      </c>
      <c r="G668" s="191"/>
      <c r="H668" s="191"/>
      <c r="I668" s="194"/>
      <c r="J668" s="205">
        <f>BK668</f>
        <v>0</v>
      </c>
      <c r="K668" s="191"/>
      <c r="L668" s="196"/>
      <c r="M668" s="197"/>
      <c r="N668" s="198"/>
      <c r="O668" s="198"/>
      <c r="P668" s="199">
        <f>SUM(P669:P723)</f>
        <v>0</v>
      </c>
      <c r="Q668" s="198"/>
      <c r="R668" s="199">
        <f>SUM(R669:R723)</f>
        <v>0.6209857700000001</v>
      </c>
      <c r="S668" s="198"/>
      <c r="T668" s="200">
        <f>SUM(T669:T723)</f>
        <v>0.16314992</v>
      </c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R668" s="201" t="s">
        <v>87</v>
      </c>
      <c r="AT668" s="202" t="s">
        <v>76</v>
      </c>
      <c r="AU668" s="202" t="s">
        <v>85</v>
      </c>
      <c r="AY668" s="201" t="s">
        <v>144</v>
      </c>
      <c r="BK668" s="203">
        <f>SUM(BK669:BK723)</f>
        <v>0</v>
      </c>
    </row>
    <row r="669" s="2" customFormat="1">
      <c r="A669" s="40"/>
      <c r="B669" s="41"/>
      <c r="C669" s="206" t="s">
        <v>1290</v>
      </c>
      <c r="D669" s="206" t="s">
        <v>147</v>
      </c>
      <c r="E669" s="207" t="s">
        <v>1291</v>
      </c>
      <c r="F669" s="208" t="s">
        <v>1292</v>
      </c>
      <c r="G669" s="209" t="s">
        <v>167</v>
      </c>
      <c r="H669" s="210">
        <v>354.66699999999997</v>
      </c>
      <c r="I669" s="211"/>
      <c r="J669" s="212">
        <f>ROUND(I669*H669,2)</f>
        <v>0</v>
      </c>
      <c r="K669" s="208" t="s">
        <v>151</v>
      </c>
      <c r="L669" s="46"/>
      <c r="M669" s="213" t="s">
        <v>32</v>
      </c>
      <c r="N669" s="214" t="s">
        <v>48</v>
      </c>
      <c r="O669" s="86"/>
      <c r="P669" s="215">
        <f>O669*H669</f>
        <v>0</v>
      </c>
      <c r="Q669" s="215">
        <v>0</v>
      </c>
      <c r="R669" s="215">
        <f>Q669*H669</f>
        <v>0</v>
      </c>
      <c r="S669" s="215">
        <v>0.00014999999999999999</v>
      </c>
      <c r="T669" s="216">
        <f>S669*H669</f>
        <v>0.053200049999999992</v>
      </c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R669" s="217" t="s">
        <v>234</v>
      </c>
      <c r="AT669" s="217" t="s">
        <v>147</v>
      </c>
      <c r="AU669" s="217" t="s">
        <v>87</v>
      </c>
      <c r="AY669" s="18" t="s">
        <v>144</v>
      </c>
      <c r="BE669" s="218">
        <f>IF(N669="základní",J669,0)</f>
        <v>0</v>
      </c>
      <c r="BF669" s="218">
        <f>IF(N669="snížená",J669,0)</f>
        <v>0</v>
      </c>
      <c r="BG669" s="218">
        <f>IF(N669="zákl. přenesená",J669,0)</f>
        <v>0</v>
      </c>
      <c r="BH669" s="218">
        <f>IF(N669="sníž. přenesená",J669,0)</f>
        <v>0</v>
      </c>
      <c r="BI669" s="218">
        <f>IF(N669="nulová",J669,0)</f>
        <v>0</v>
      </c>
      <c r="BJ669" s="18" t="s">
        <v>85</v>
      </c>
      <c r="BK669" s="218">
        <f>ROUND(I669*H669,2)</f>
        <v>0</v>
      </c>
      <c r="BL669" s="18" t="s">
        <v>234</v>
      </c>
      <c r="BM669" s="217" t="s">
        <v>1293</v>
      </c>
    </row>
    <row r="670" s="2" customFormat="1">
      <c r="A670" s="40"/>
      <c r="B670" s="41"/>
      <c r="C670" s="206" t="s">
        <v>1294</v>
      </c>
      <c r="D670" s="206" t="s">
        <v>147</v>
      </c>
      <c r="E670" s="207" t="s">
        <v>1295</v>
      </c>
      <c r="F670" s="208" t="s">
        <v>1296</v>
      </c>
      <c r="G670" s="209" t="s">
        <v>167</v>
      </c>
      <c r="H670" s="210">
        <v>354.67700000000002</v>
      </c>
      <c r="I670" s="211"/>
      <c r="J670" s="212">
        <f>ROUND(I670*H670,2)</f>
        <v>0</v>
      </c>
      <c r="K670" s="208" t="s">
        <v>151</v>
      </c>
      <c r="L670" s="46"/>
      <c r="M670" s="213" t="s">
        <v>32</v>
      </c>
      <c r="N670" s="214" t="s">
        <v>48</v>
      </c>
      <c r="O670" s="86"/>
      <c r="P670" s="215">
        <f>O670*H670</f>
        <v>0</v>
      </c>
      <c r="Q670" s="215">
        <v>0.001</v>
      </c>
      <c r="R670" s="215">
        <f>Q670*H670</f>
        <v>0.35467700000000002</v>
      </c>
      <c r="S670" s="215">
        <v>0.00031</v>
      </c>
      <c r="T670" s="216">
        <f>S670*H670</f>
        <v>0.10994987000000001</v>
      </c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R670" s="217" t="s">
        <v>234</v>
      </c>
      <c r="AT670" s="217" t="s">
        <v>147</v>
      </c>
      <c r="AU670" s="217" t="s">
        <v>87</v>
      </c>
      <c r="AY670" s="18" t="s">
        <v>144</v>
      </c>
      <c r="BE670" s="218">
        <f>IF(N670="základní",J670,0)</f>
        <v>0</v>
      </c>
      <c r="BF670" s="218">
        <f>IF(N670="snížená",J670,0)</f>
        <v>0</v>
      </c>
      <c r="BG670" s="218">
        <f>IF(N670="zákl. přenesená",J670,0)</f>
        <v>0</v>
      </c>
      <c r="BH670" s="218">
        <f>IF(N670="sníž. přenesená",J670,0)</f>
        <v>0</v>
      </c>
      <c r="BI670" s="218">
        <f>IF(N670="nulová",J670,0)</f>
        <v>0</v>
      </c>
      <c r="BJ670" s="18" t="s">
        <v>85</v>
      </c>
      <c r="BK670" s="218">
        <f>ROUND(I670*H670,2)</f>
        <v>0</v>
      </c>
      <c r="BL670" s="18" t="s">
        <v>234</v>
      </c>
      <c r="BM670" s="217" t="s">
        <v>1297</v>
      </c>
    </row>
    <row r="671" s="13" customFormat="1">
      <c r="A671" s="13"/>
      <c r="B671" s="219"/>
      <c r="C671" s="220"/>
      <c r="D671" s="221" t="s">
        <v>154</v>
      </c>
      <c r="E671" s="222" t="s">
        <v>32</v>
      </c>
      <c r="F671" s="223" t="s">
        <v>1298</v>
      </c>
      <c r="G671" s="220"/>
      <c r="H671" s="224">
        <v>54</v>
      </c>
      <c r="I671" s="225"/>
      <c r="J671" s="220"/>
      <c r="K671" s="220"/>
      <c r="L671" s="226"/>
      <c r="M671" s="227"/>
      <c r="N671" s="228"/>
      <c r="O671" s="228"/>
      <c r="P671" s="228"/>
      <c r="Q671" s="228"/>
      <c r="R671" s="228"/>
      <c r="S671" s="228"/>
      <c r="T671" s="229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30" t="s">
        <v>154</v>
      </c>
      <c r="AU671" s="230" t="s">
        <v>87</v>
      </c>
      <c r="AV671" s="13" t="s">
        <v>87</v>
      </c>
      <c r="AW671" s="13" t="s">
        <v>39</v>
      </c>
      <c r="AX671" s="13" t="s">
        <v>77</v>
      </c>
      <c r="AY671" s="230" t="s">
        <v>144</v>
      </c>
    </row>
    <row r="672" s="13" customFormat="1">
      <c r="A672" s="13"/>
      <c r="B672" s="219"/>
      <c r="C672" s="220"/>
      <c r="D672" s="221" t="s">
        <v>154</v>
      </c>
      <c r="E672" s="222" t="s">
        <v>32</v>
      </c>
      <c r="F672" s="223" t="s">
        <v>220</v>
      </c>
      <c r="G672" s="220"/>
      <c r="H672" s="224">
        <v>33.524999999999999</v>
      </c>
      <c r="I672" s="225"/>
      <c r="J672" s="220"/>
      <c r="K672" s="220"/>
      <c r="L672" s="226"/>
      <c r="M672" s="227"/>
      <c r="N672" s="228"/>
      <c r="O672" s="228"/>
      <c r="P672" s="228"/>
      <c r="Q672" s="228"/>
      <c r="R672" s="228"/>
      <c r="S672" s="228"/>
      <c r="T672" s="229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0" t="s">
        <v>154</v>
      </c>
      <c r="AU672" s="230" t="s">
        <v>87</v>
      </c>
      <c r="AV672" s="13" t="s">
        <v>87</v>
      </c>
      <c r="AW672" s="13" t="s">
        <v>39</v>
      </c>
      <c r="AX672" s="13" t="s">
        <v>77</v>
      </c>
      <c r="AY672" s="230" t="s">
        <v>144</v>
      </c>
    </row>
    <row r="673" s="13" customFormat="1">
      <c r="A673" s="13"/>
      <c r="B673" s="219"/>
      <c r="C673" s="220"/>
      <c r="D673" s="221" t="s">
        <v>154</v>
      </c>
      <c r="E673" s="222" t="s">
        <v>32</v>
      </c>
      <c r="F673" s="223" t="s">
        <v>221</v>
      </c>
      <c r="G673" s="220"/>
      <c r="H673" s="224">
        <v>101.916</v>
      </c>
      <c r="I673" s="225"/>
      <c r="J673" s="220"/>
      <c r="K673" s="220"/>
      <c r="L673" s="226"/>
      <c r="M673" s="227"/>
      <c r="N673" s="228"/>
      <c r="O673" s="228"/>
      <c r="P673" s="228"/>
      <c r="Q673" s="228"/>
      <c r="R673" s="228"/>
      <c r="S673" s="228"/>
      <c r="T673" s="229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0" t="s">
        <v>154</v>
      </c>
      <c r="AU673" s="230" t="s">
        <v>87</v>
      </c>
      <c r="AV673" s="13" t="s">
        <v>87</v>
      </c>
      <c r="AW673" s="13" t="s">
        <v>39</v>
      </c>
      <c r="AX673" s="13" t="s">
        <v>77</v>
      </c>
      <c r="AY673" s="230" t="s">
        <v>144</v>
      </c>
    </row>
    <row r="674" s="13" customFormat="1">
      <c r="A674" s="13"/>
      <c r="B674" s="219"/>
      <c r="C674" s="220"/>
      <c r="D674" s="221" t="s">
        <v>154</v>
      </c>
      <c r="E674" s="222" t="s">
        <v>32</v>
      </c>
      <c r="F674" s="223" t="s">
        <v>203</v>
      </c>
      <c r="G674" s="220"/>
      <c r="H674" s="224">
        <v>29.890000000000001</v>
      </c>
      <c r="I674" s="225"/>
      <c r="J674" s="220"/>
      <c r="K674" s="220"/>
      <c r="L674" s="226"/>
      <c r="M674" s="227"/>
      <c r="N674" s="228"/>
      <c r="O674" s="228"/>
      <c r="P674" s="228"/>
      <c r="Q674" s="228"/>
      <c r="R674" s="228"/>
      <c r="S674" s="228"/>
      <c r="T674" s="229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0" t="s">
        <v>154</v>
      </c>
      <c r="AU674" s="230" t="s">
        <v>87</v>
      </c>
      <c r="AV674" s="13" t="s">
        <v>87</v>
      </c>
      <c r="AW674" s="13" t="s">
        <v>39</v>
      </c>
      <c r="AX674" s="13" t="s">
        <v>77</v>
      </c>
      <c r="AY674" s="230" t="s">
        <v>144</v>
      </c>
    </row>
    <row r="675" s="13" customFormat="1">
      <c r="A675" s="13"/>
      <c r="B675" s="219"/>
      <c r="C675" s="220"/>
      <c r="D675" s="221" t="s">
        <v>154</v>
      </c>
      <c r="E675" s="222" t="s">
        <v>32</v>
      </c>
      <c r="F675" s="223" t="s">
        <v>222</v>
      </c>
      <c r="G675" s="220"/>
      <c r="H675" s="224">
        <v>116.09999999999999</v>
      </c>
      <c r="I675" s="225"/>
      <c r="J675" s="220"/>
      <c r="K675" s="220"/>
      <c r="L675" s="226"/>
      <c r="M675" s="227"/>
      <c r="N675" s="228"/>
      <c r="O675" s="228"/>
      <c r="P675" s="228"/>
      <c r="Q675" s="228"/>
      <c r="R675" s="228"/>
      <c r="S675" s="228"/>
      <c r="T675" s="229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0" t="s">
        <v>154</v>
      </c>
      <c r="AU675" s="230" t="s">
        <v>87</v>
      </c>
      <c r="AV675" s="13" t="s">
        <v>87</v>
      </c>
      <c r="AW675" s="13" t="s">
        <v>39</v>
      </c>
      <c r="AX675" s="13" t="s">
        <v>77</v>
      </c>
      <c r="AY675" s="230" t="s">
        <v>144</v>
      </c>
    </row>
    <row r="676" s="13" customFormat="1">
      <c r="A676" s="13"/>
      <c r="B676" s="219"/>
      <c r="C676" s="220"/>
      <c r="D676" s="221" t="s">
        <v>154</v>
      </c>
      <c r="E676" s="222" t="s">
        <v>32</v>
      </c>
      <c r="F676" s="223" t="s">
        <v>1299</v>
      </c>
      <c r="G676" s="220"/>
      <c r="H676" s="224">
        <v>19.245999999999999</v>
      </c>
      <c r="I676" s="225"/>
      <c r="J676" s="220"/>
      <c r="K676" s="220"/>
      <c r="L676" s="226"/>
      <c r="M676" s="227"/>
      <c r="N676" s="228"/>
      <c r="O676" s="228"/>
      <c r="P676" s="228"/>
      <c r="Q676" s="228"/>
      <c r="R676" s="228"/>
      <c r="S676" s="228"/>
      <c r="T676" s="229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0" t="s">
        <v>154</v>
      </c>
      <c r="AU676" s="230" t="s">
        <v>87</v>
      </c>
      <c r="AV676" s="13" t="s">
        <v>87</v>
      </c>
      <c r="AW676" s="13" t="s">
        <v>39</v>
      </c>
      <c r="AX676" s="13" t="s">
        <v>77</v>
      </c>
      <c r="AY676" s="230" t="s">
        <v>144</v>
      </c>
    </row>
    <row r="677" s="14" customFormat="1">
      <c r="A677" s="14"/>
      <c r="B677" s="241"/>
      <c r="C677" s="242"/>
      <c r="D677" s="221" t="s">
        <v>154</v>
      </c>
      <c r="E677" s="243" t="s">
        <v>32</v>
      </c>
      <c r="F677" s="244" t="s">
        <v>205</v>
      </c>
      <c r="G677" s="242"/>
      <c r="H677" s="245">
        <v>354.67700000000002</v>
      </c>
      <c r="I677" s="246"/>
      <c r="J677" s="242"/>
      <c r="K677" s="242"/>
      <c r="L677" s="247"/>
      <c r="M677" s="248"/>
      <c r="N677" s="249"/>
      <c r="O677" s="249"/>
      <c r="P677" s="249"/>
      <c r="Q677" s="249"/>
      <c r="R677" s="249"/>
      <c r="S677" s="249"/>
      <c r="T677" s="250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1" t="s">
        <v>154</v>
      </c>
      <c r="AU677" s="251" t="s">
        <v>87</v>
      </c>
      <c r="AV677" s="14" t="s">
        <v>152</v>
      </c>
      <c r="AW677" s="14" t="s">
        <v>39</v>
      </c>
      <c r="AX677" s="14" t="s">
        <v>85</v>
      </c>
      <c r="AY677" s="251" t="s">
        <v>144</v>
      </c>
    </row>
    <row r="678" s="2" customFormat="1" ht="33" customHeight="1">
      <c r="A678" s="40"/>
      <c r="B678" s="41"/>
      <c r="C678" s="206" t="s">
        <v>1300</v>
      </c>
      <c r="D678" s="206" t="s">
        <v>147</v>
      </c>
      <c r="E678" s="207" t="s">
        <v>1301</v>
      </c>
      <c r="F678" s="208" t="s">
        <v>1302</v>
      </c>
      <c r="G678" s="209" t="s">
        <v>178</v>
      </c>
      <c r="H678" s="210">
        <v>177.5</v>
      </c>
      <c r="I678" s="211"/>
      <c r="J678" s="212">
        <f>ROUND(I678*H678,2)</f>
        <v>0</v>
      </c>
      <c r="K678" s="208" t="s">
        <v>151</v>
      </c>
      <c r="L678" s="46"/>
      <c r="M678" s="213" t="s">
        <v>32</v>
      </c>
      <c r="N678" s="214" t="s">
        <v>48</v>
      </c>
      <c r="O678" s="86"/>
      <c r="P678" s="215">
        <f>O678*H678</f>
        <v>0</v>
      </c>
      <c r="Q678" s="215">
        <v>1.0000000000000001E-05</v>
      </c>
      <c r="R678" s="215">
        <f>Q678*H678</f>
        <v>0.0017750000000000001</v>
      </c>
      <c r="S678" s="215">
        <v>0</v>
      </c>
      <c r="T678" s="216">
        <f>S678*H678</f>
        <v>0</v>
      </c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R678" s="217" t="s">
        <v>234</v>
      </c>
      <c r="AT678" s="217" t="s">
        <v>147</v>
      </c>
      <c r="AU678" s="217" t="s">
        <v>87</v>
      </c>
      <c r="AY678" s="18" t="s">
        <v>144</v>
      </c>
      <c r="BE678" s="218">
        <f>IF(N678="základní",J678,0)</f>
        <v>0</v>
      </c>
      <c r="BF678" s="218">
        <f>IF(N678="snížená",J678,0)</f>
        <v>0</v>
      </c>
      <c r="BG678" s="218">
        <f>IF(N678="zákl. přenesená",J678,0)</f>
        <v>0</v>
      </c>
      <c r="BH678" s="218">
        <f>IF(N678="sníž. přenesená",J678,0)</f>
        <v>0</v>
      </c>
      <c r="BI678" s="218">
        <f>IF(N678="nulová",J678,0)</f>
        <v>0</v>
      </c>
      <c r="BJ678" s="18" t="s">
        <v>85</v>
      </c>
      <c r="BK678" s="218">
        <f>ROUND(I678*H678,2)</f>
        <v>0</v>
      </c>
      <c r="BL678" s="18" t="s">
        <v>234</v>
      </c>
      <c r="BM678" s="217" t="s">
        <v>1303</v>
      </c>
    </row>
    <row r="679" s="13" customFormat="1">
      <c r="A679" s="13"/>
      <c r="B679" s="219"/>
      <c r="C679" s="220"/>
      <c r="D679" s="221" t="s">
        <v>154</v>
      </c>
      <c r="E679" s="222" t="s">
        <v>32</v>
      </c>
      <c r="F679" s="223" t="s">
        <v>1304</v>
      </c>
      <c r="G679" s="220"/>
      <c r="H679" s="224">
        <v>154</v>
      </c>
      <c r="I679" s="225"/>
      <c r="J679" s="220"/>
      <c r="K679" s="220"/>
      <c r="L679" s="226"/>
      <c r="M679" s="227"/>
      <c r="N679" s="228"/>
      <c r="O679" s="228"/>
      <c r="P679" s="228"/>
      <c r="Q679" s="228"/>
      <c r="R679" s="228"/>
      <c r="S679" s="228"/>
      <c r="T679" s="229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0" t="s">
        <v>154</v>
      </c>
      <c r="AU679" s="230" t="s">
        <v>87</v>
      </c>
      <c r="AV679" s="13" t="s">
        <v>87</v>
      </c>
      <c r="AW679" s="13" t="s">
        <v>39</v>
      </c>
      <c r="AX679" s="13" t="s">
        <v>77</v>
      </c>
      <c r="AY679" s="230" t="s">
        <v>144</v>
      </c>
    </row>
    <row r="680" s="13" customFormat="1">
      <c r="A680" s="13"/>
      <c r="B680" s="219"/>
      <c r="C680" s="220"/>
      <c r="D680" s="221" t="s">
        <v>154</v>
      </c>
      <c r="E680" s="222" t="s">
        <v>32</v>
      </c>
      <c r="F680" s="223" t="s">
        <v>1305</v>
      </c>
      <c r="G680" s="220"/>
      <c r="H680" s="224">
        <v>23.5</v>
      </c>
      <c r="I680" s="225"/>
      <c r="J680" s="220"/>
      <c r="K680" s="220"/>
      <c r="L680" s="226"/>
      <c r="M680" s="227"/>
      <c r="N680" s="228"/>
      <c r="O680" s="228"/>
      <c r="P680" s="228"/>
      <c r="Q680" s="228"/>
      <c r="R680" s="228"/>
      <c r="S680" s="228"/>
      <c r="T680" s="229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0" t="s">
        <v>154</v>
      </c>
      <c r="AU680" s="230" t="s">
        <v>87</v>
      </c>
      <c r="AV680" s="13" t="s">
        <v>87</v>
      </c>
      <c r="AW680" s="13" t="s">
        <v>39</v>
      </c>
      <c r="AX680" s="13" t="s">
        <v>77</v>
      </c>
      <c r="AY680" s="230" t="s">
        <v>144</v>
      </c>
    </row>
    <row r="681" s="14" customFormat="1">
      <c r="A681" s="14"/>
      <c r="B681" s="241"/>
      <c r="C681" s="242"/>
      <c r="D681" s="221" t="s">
        <v>154</v>
      </c>
      <c r="E681" s="243" t="s">
        <v>32</v>
      </c>
      <c r="F681" s="244" t="s">
        <v>205</v>
      </c>
      <c r="G681" s="242"/>
      <c r="H681" s="245">
        <v>177.5</v>
      </c>
      <c r="I681" s="246"/>
      <c r="J681" s="242"/>
      <c r="K681" s="242"/>
      <c r="L681" s="247"/>
      <c r="M681" s="248"/>
      <c r="N681" s="249"/>
      <c r="O681" s="249"/>
      <c r="P681" s="249"/>
      <c r="Q681" s="249"/>
      <c r="R681" s="249"/>
      <c r="S681" s="249"/>
      <c r="T681" s="250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1" t="s">
        <v>154</v>
      </c>
      <c r="AU681" s="251" t="s">
        <v>87</v>
      </c>
      <c r="AV681" s="14" t="s">
        <v>152</v>
      </c>
      <c r="AW681" s="14" t="s">
        <v>39</v>
      </c>
      <c r="AX681" s="14" t="s">
        <v>85</v>
      </c>
      <c r="AY681" s="251" t="s">
        <v>144</v>
      </c>
    </row>
    <row r="682" s="2" customFormat="1">
      <c r="A682" s="40"/>
      <c r="B682" s="41"/>
      <c r="C682" s="206" t="s">
        <v>1306</v>
      </c>
      <c r="D682" s="206" t="s">
        <v>147</v>
      </c>
      <c r="E682" s="207" t="s">
        <v>1307</v>
      </c>
      <c r="F682" s="208" t="s">
        <v>1308</v>
      </c>
      <c r="G682" s="209" t="s">
        <v>189</v>
      </c>
      <c r="H682" s="210">
        <v>87</v>
      </c>
      <c r="I682" s="211"/>
      <c r="J682" s="212">
        <f>ROUND(I682*H682,2)</f>
        <v>0</v>
      </c>
      <c r="K682" s="208" t="s">
        <v>151</v>
      </c>
      <c r="L682" s="46"/>
      <c r="M682" s="213" t="s">
        <v>32</v>
      </c>
      <c r="N682" s="214" t="s">
        <v>48</v>
      </c>
      <c r="O682" s="86"/>
      <c r="P682" s="215">
        <f>O682*H682</f>
        <v>0</v>
      </c>
      <c r="Q682" s="215">
        <v>0.00048000000000000001</v>
      </c>
      <c r="R682" s="215">
        <f>Q682*H682</f>
        <v>0.041759999999999999</v>
      </c>
      <c r="S682" s="215">
        <v>0</v>
      </c>
      <c r="T682" s="216">
        <f>S682*H682</f>
        <v>0</v>
      </c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R682" s="217" t="s">
        <v>234</v>
      </c>
      <c r="AT682" s="217" t="s">
        <v>147</v>
      </c>
      <c r="AU682" s="217" t="s">
        <v>87</v>
      </c>
      <c r="AY682" s="18" t="s">
        <v>144</v>
      </c>
      <c r="BE682" s="218">
        <f>IF(N682="základní",J682,0)</f>
        <v>0</v>
      </c>
      <c r="BF682" s="218">
        <f>IF(N682="snížená",J682,0)</f>
        <v>0</v>
      </c>
      <c r="BG682" s="218">
        <f>IF(N682="zákl. přenesená",J682,0)</f>
        <v>0</v>
      </c>
      <c r="BH682" s="218">
        <f>IF(N682="sníž. přenesená",J682,0)</f>
        <v>0</v>
      </c>
      <c r="BI682" s="218">
        <f>IF(N682="nulová",J682,0)</f>
        <v>0</v>
      </c>
      <c r="BJ682" s="18" t="s">
        <v>85</v>
      </c>
      <c r="BK682" s="218">
        <f>ROUND(I682*H682,2)</f>
        <v>0</v>
      </c>
      <c r="BL682" s="18" t="s">
        <v>234</v>
      </c>
      <c r="BM682" s="217" t="s">
        <v>1309</v>
      </c>
    </row>
    <row r="683" s="13" customFormat="1">
      <c r="A683" s="13"/>
      <c r="B683" s="219"/>
      <c r="C683" s="220"/>
      <c r="D683" s="221" t="s">
        <v>154</v>
      </c>
      <c r="E683" s="222" t="s">
        <v>32</v>
      </c>
      <c r="F683" s="223" t="s">
        <v>1310</v>
      </c>
      <c r="G683" s="220"/>
      <c r="H683" s="224">
        <v>72</v>
      </c>
      <c r="I683" s="225"/>
      <c r="J683" s="220"/>
      <c r="K683" s="220"/>
      <c r="L683" s="226"/>
      <c r="M683" s="227"/>
      <c r="N683" s="228"/>
      <c r="O683" s="228"/>
      <c r="P683" s="228"/>
      <c r="Q683" s="228"/>
      <c r="R683" s="228"/>
      <c r="S683" s="228"/>
      <c r="T683" s="229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0" t="s">
        <v>154</v>
      </c>
      <c r="AU683" s="230" t="s">
        <v>87</v>
      </c>
      <c r="AV683" s="13" t="s">
        <v>87</v>
      </c>
      <c r="AW683" s="13" t="s">
        <v>39</v>
      </c>
      <c r="AX683" s="13" t="s">
        <v>77</v>
      </c>
      <c r="AY683" s="230" t="s">
        <v>144</v>
      </c>
    </row>
    <row r="684" s="13" customFormat="1">
      <c r="A684" s="13"/>
      <c r="B684" s="219"/>
      <c r="C684" s="220"/>
      <c r="D684" s="221" t="s">
        <v>154</v>
      </c>
      <c r="E684" s="222" t="s">
        <v>32</v>
      </c>
      <c r="F684" s="223" t="s">
        <v>1311</v>
      </c>
      <c r="G684" s="220"/>
      <c r="H684" s="224">
        <v>10</v>
      </c>
      <c r="I684" s="225"/>
      <c r="J684" s="220"/>
      <c r="K684" s="220"/>
      <c r="L684" s="226"/>
      <c r="M684" s="227"/>
      <c r="N684" s="228"/>
      <c r="O684" s="228"/>
      <c r="P684" s="228"/>
      <c r="Q684" s="228"/>
      <c r="R684" s="228"/>
      <c r="S684" s="228"/>
      <c r="T684" s="229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0" t="s">
        <v>154</v>
      </c>
      <c r="AU684" s="230" t="s">
        <v>87</v>
      </c>
      <c r="AV684" s="13" t="s">
        <v>87</v>
      </c>
      <c r="AW684" s="13" t="s">
        <v>39</v>
      </c>
      <c r="AX684" s="13" t="s">
        <v>77</v>
      </c>
      <c r="AY684" s="230" t="s">
        <v>144</v>
      </c>
    </row>
    <row r="685" s="13" customFormat="1">
      <c r="A685" s="13"/>
      <c r="B685" s="219"/>
      <c r="C685" s="220"/>
      <c r="D685" s="221" t="s">
        <v>154</v>
      </c>
      <c r="E685" s="222" t="s">
        <v>32</v>
      </c>
      <c r="F685" s="223" t="s">
        <v>1312</v>
      </c>
      <c r="G685" s="220"/>
      <c r="H685" s="224">
        <v>5</v>
      </c>
      <c r="I685" s="225"/>
      <c r="J685" s="220"/>
      <c r="K685" s="220"/>
      <c r="L685" s="226"/>
      <c r="M685" s="227"/>
      <c r="N685" s="228"/>
      <c r="O685" s="228"/>
      <c r="P685" s="228"/>
      <c r="Q685" s="228"/>
      <c r="R685" s="228"/>
      <c r="S685" s="228"/>
      <c r="T685" s="229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0" t="s">
        <v>154</v>
      </c>
      <c r="AU685" s="230" t="s">
        <v>87</v>
      </c>
      <c r="AV685" s="13" t="s">
        <v>87</v>
      </c>
      <c r="AW685" s="13" t="s">
        <v>39</v>
      </c>
      <c r="AX685" s="13" t="s">
        <v>77</v>
      </c>
      <c r="AY685" s="230" t="s">
        <v>144</v>
      </c>
    </row>
    <row r="686" s="14" customFormat="1">
      <c r="A686" s="14"/>
      <c r="B686" s="241"/>
      <c r="C686" s="242"/>
      <c r="D686" s="221" t="s">
        <v>154</v>
      </c>
      <c r="E686" s="243" t="s">
        <v>32</v>
      </c>
      <c r="F686" s="244" t="s">
        <v>205</v>
      </c>
      <c r="G686" s="242"/>
      <c r="H686" s="245">
        <v>87</v>
      </c>
      <c r="I686" s="246"/>
      <c r="J686" s="242"/>
      <c r="K686" s="242"/>
      <c r="L686" s="247"/>
      <c r="M686" s="248"/>
      <c r="N686" s="249"/>
      <c r="O686" s="249"/>
      <c r="P686" s="249"/>
      <c r="Q686" s="249"/>
      <c r="R686" s="249"/>
      <c r="S686" s="249"/>
      <c r="T686" s="250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1" t="s">
        <v>154</v>
      </c>
      <c r="AU686" s="251" t="s">
        <v>87</v>
      </c>
      <c r="AV686" s="14" t="s">
        <v>152</v>
      </c>
      <c r="AW686" s="14" t="s">
        <v>39</v>
      </c>
      <c r="AX686" s="14" t="s">
        <v>85</v>
      </c>
      <c r="AY686" s="251" t="s">
        <v>144</v>
      </c>
    </row>
    <row r="687" s="2" customFormat="1">
      <c r="A687" s="40"/>
      <c r="B687" s="41"/>
      <c r="C687" s="206" t="s">
        <v>1313</v>
      </c>
      <c r="D687" s="206" t="s">
        <v>147</v>
      </c>
      <c r="E687" s="207" t="s">
        <v>1314</v>
      </c>
      <c r="F687" s="208" t="s">
        <v>1315</v>
      </c>
      <c r="G687" s="209" t="s">
        <v>178</v>
      </c>
      <c r="H687" s="210">
        <v>320.60000000000002</v>
      </c>
      <c r="I687" s="211"/>
      <c r="J687" s="212">
        <f>ROUND(I687*H687,2)</f>
        <v>0</v>
      </c>
      <c r="K687" s="208" t="s">
        <v>151</v>
      </c>
      <c r="L687" s="46"/>
      <c r="M687" s="213" t="s">
        <v>32</v>
      </c>
      <c r="N687" s="214" t="s">
        <v>48</v>
      </c>
      <c r="O687" s="86"/>
      <c r="P687" s="215">
        <f>O687*H687</f>
        <v>0</v>
      </c>
      <c r="Q687" s="215">
        <v>0</v>
      </c>
      <c r="R687" s="215">
        <f>Q687*H687</f>
        <v>0</v>
      </c>
      <c r="S687" s="215">
        <v>0</v>
      </c>
      <c r="T687" s="216">
        <f>S687*H687</f>
        <v>0</v>
      </c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R687" s="217" t="s">
        <v>234</v>
      </c>
      <c r="AT687" s="217" t="s">
        <v>147</v>
      </c>
      <c r="AU687" s="217" t="s">
        <v>87</v>
      </c>
      <c r="AY687" s="18" t="s">
        <v>144</v>
      </c>
      <c r="BE687" s="218">
        <f>IF(N687="základní",J687,0)</f>
        <v>0</v>
      </c>
      <c r="BF687" s="218">
        <f>IF(N687="snížená",J687,0)</f>
        <v>0</v>
      </c>
      <c r="BG687" s="218">
        <f>IF(N687="zákl. přenesená",J687,0)</f>
        <v>0</v>
      </c>
      <c r="BH687" s="218">
        <f>IF(N687="sníž. přenesená",J687,0)</f>
        <v>0</v>
      </c>
      <c r="BI687" s="218">
        <f>IF(N687="nulová",J687,0)</f>
        <v>0</v>
      </c>
      <c r="BJ687" s="18" t="s">
        <v>85</v>
      </c>
      <c r="BK687" s="218">
        <f>ROUND(I687*H687,2)</f>
        <v>0</v>
      </c>
      <c r="BL687" s="18" t="s">
        <v>234</v>
      </c>
      <c r="BM687" s="217" t="s">
        <v>1316</v>
      </c>
    </row>
    <row r="688" s="13" customFormat="1">
      <c r="A688" s="13"/>
      <c r="B688" s="219"/>
      <c r="C688" s="220"/>
      <c r="D688" s="221" t="s">
        <v>154</v>
      </c>
      <c r="E688" s="222" t="s">
        <v>32</v>
      </c>
      <c r="F688" s="223" t="s">
        <v>1317</v>
      </c>
      <c r="G688" s="220"/>
      <c r="H688" s="224">
        <v>288</v>
      </c>
      <c r="I688" s="225"/>
      <c r="J688" s="220"/>
      <c r="K688" s="220"/>
      <c r="L688" s="226"/>
      <c r="M688" s="227"/>
      <c r="N688" s="228"/>
      <c r="O688" s="228"/>
      <c r="P688" s="228"/>
      <c r="Q688" s="228"/>
      <c r="R688" s="228"/>
      <c r="S688" s="228"/>
      <c r="T688" s="229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0" t="s">
        <v>154</v>
      </c>
      <c r="AU688" s="230" t="s">
        <v>87</v>
      </c>
      <c r="AV688" s="13" t="s">
        <v>87</v>
      </c>
      <c r="AW688" s="13" t="s">
        <v>39</v>
      </c>
      <c r="AX688" s="13" t="s">
        <v>77</v>
      </c>
      <c r="AY688" s="230" t="s">
        <v>144</v>
      </c>
    </row>
    <row r="689" s="13" customFormat="1">
      <c r="A689" s="13"/>
      <c r="B689" s="219"/>
      <c r="C689" s="220"/>
      <c r="D689" s="221" t="s">
        <v>154</v>
      </c>
      <c r="E689" s="222" t="s">
        <v>32</v>
      </c>
      <c r="F689" s="223" t="s">
        <v>1318</v>
      </c>
      <c r="G689" s="220"/>
      <c r="H689" s="224">
        <v>32.600000000000001</v>
      </c>
      <c r="I689" s="225"/>
      <c r="J689" s="220"/>
      <c r="K689" s="220"/>
      <c r="L689" s="226"/>
      <c r="M689" s="227"/>
      <c r="N689" s="228"/>
      <c r="O689" s="228"/>
      <c r="P689" s="228"/>
      <c r="Q689" s="228"/>
      <c r="R689" s="228"/>
      <c r="S689" s="228"/>
      <c r="T689" s="229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0" t="s">
        <v>154</v>
      </c>
      <c r="AU689" s="230" t="s">
        <v>87</v>
      </c>
      <c r="AV689" s="13" t="s">
        <v>87</v>
      </c>
      <c r="AW689" s="13" t="s">
        <v>39</v>
      </c>
      <c r="AX689" s="13" t="s">
        <v>77</v>
      </c>
      <c r="AY689" s="230" t="s">
        <v>144</v>
      </c>
    </row>
    <row r="690" s="14" customFormat="1">
      <c r="A690" s="14"/>
      <c r="B690" s="241"/>
      <c r="C690" s="242"/>
      <c r="D690" s="221" t="s">
        <v>154</v>
      </c>
      <c r="E690" s="243" t="s">
        <v>32</v>
      </c>
      <c r="F690" s="244" t="s">
        <v>205</v>
      </c>
      <c r="G690" s="242"/>
      <c r="H690" s="245">
        <v>320.60000000000002</v>
      </c>
      <c r="I690" s="246"/>
      <c r="J690" s="242"/>
      <c r="K690" s="242"/>
      <c r="L690" s="247"/>
      <c r="M690" s="248"/>
      <c r="N690" s="249"/>
      <c r="O690" s="249"/>
      <c r="P690" s="249"/>
      <c r="Q690" s="249"/>
      <c r="R690" s="249"/>
      <c r="S690" s="249"/>
      <c r="T690" s="250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1" t="s">
        <v>154</v>
      </c>
      <c r="AU690" s="251" t="s">
        <v>87</v>
      </c>
      <c r="AV690" s="14" t="s">
        <v>152</v>
      </c>
      <c r="AW690" s="14" t="s">
        <v>39</v>
      </c>
      <c r="AX690" s="14" t="s">
        <v>85</v>
      </c>
      <c r="AY690" s="251" t="s">
        <v>144</v>
      </c>
    </row>
    <row r="691" s="2" customFormat="1">
      <c r="A691" s="40"/>
      <c r="B691" s="41"/>
      <c r="C691" s="231" t="s">
        <v>1319</v>
      </c>
      <c r="D691" s="231" t="s">
        <v>193</v>
      </c>
      <c r="E691" s="232" t="s">
        <v>1320</v>
      </c>
      <c r="F691" s="233" t="s">
        <v>1321</v>
      </c>
      <c r="G691" s="234" t="s">
        <v>178</v>
      </c>
      <c r="H691" s="235">
        <v>336.63</v>
      </c>
      <c r="I691" s="236"/>
      <c r="J691" s="237">
        <f>ROUND(I691*H691,2)</f>
        <v>0</v>
      </c>
      <c r="K691" s="233" t="s">
        <v>151</v>
      </c>
      <c r="L691" s="238"/>
      <c r="M691" s="239" t="s">
        <v>32</v>
      </c>
      <c r="N691" s="240" t="s">
        <v>48</v>
      </c>
      <c r="O691" s="86"/>
      <c r="P691" s="215">
        <f>O691*H691</f>
        <v>0</v>
      </c>
      <c r="Q691" s="215">
        <v>0</v>
      </c>
      <c r="R691" s="215">
        <f>Q691*H691</f>
        <v>0</v>
      </c>
      <c r="S691" s="215">
        <v>0</v>
      </c>
      <c r="T691" s="216">
        <f>S691*H691</f>
        <v>0</v>
      </c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R691" s="217" t="s">
        <v>314</v>
      </c>
      <c r="AT691" s="217" t="s">
        <v>193</v>
      </c>
      <c r="AU691" s="217" t="s">
        <v>87</v>
      </c>
      <c r="AY691" s="18" t="s">
        <v>144</v>
      </c>
      <c r="BE691" s="218">
        <f>IF(N691="základní",J691,0)</f>
        <v>0</v>
      </c>
      <c r="BF691" s="218">
        <f>IF(N691="snížená",J691,0)</f>
        <v>0</v>
      </c>
      <c r="BG691" s="218">
        <f>IF(N691="zákl. přenesená",J691,0)</f>
        <v>0</v>
      </c>
      <c r="BH691" s="218">
        <f>IF(N691="sníž. přenesená",J691,0)</f>
        <v>0</v>
      </c>
      <c r="BI691" s="218">
        <f>IF(N691="nulová",J691,0)</f>
        <v>0</v>
      </c>
      <c r="BJ691" s="18" t="s">
        <v>85</v>
      </c>
      <c r="BK691" s="218">
        <f>ROUND(I691*H691,2)</f>
        <v>0</v>
      </c>
      <c r="BL691" s="18" t="s">
        <v>234</v>
      </c>
      <c r="BM691" s="217" t="s">
        <v>1322</v>
      </c>
    </row>
    <row r="692" s="13" customFormat="1">
      <c r="A692" s="13"/>
      <c r="B692" s="219"/>
      <c r="C692" s="220"/>
      <c r="D692" s="221" t="s">
        <v>154</v>
      </c>
      <c r="E692" s="220"/>
      <c r="F692" s="223" t="s">
        <v>1323</v>
      </c>
      <c r="G692" s="220"/>
      <c r="H692" s="224">
        <v>336.63</v>
      </c>
      <c r="I692" s="225"/>
      <c r="J692" s="220"/>
      <c r="K692" s="220"/>
      <c r="L692" s="226"/>
      <c r="M692" s="227"/>
      <c r="N692" s="228"/>
      <c r="O692" s="228"/>
      <c r="P692" s="228"/>
      <c r="Q692" s="228"/>
      <c r="R692" s="228"/>
      <c r="S692" s="228"/>
      <c r="T692" s="229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30" t="s">
        <v>154</v>
      </c>
      <c r="AU692" s="230" t="s">
        <v>87</v>
      </c>
      <c r="AV692" s="13" t="s">
        <v>87</v>
      </c>
      <c r="AW692" s="13" t="s">
        <v>4</v>
      </c>
      <c r="AX692" s="13" t="s">
        <v>85</v>
      </c>
      <c r="AY692" s="230" t="s">
        <v>144</v>
      </c>
    </row>
    <row r="693" s="2" customFormat="1">
      <c r="A693" s="40"/>
      <c r="B693" s="41"/>
      <c r="C693" s="206" t="s">
        <v>1324</v>
      </c>
      <c r="D693" s="206" t="s">
        <v>147</v>
      </c>
      <c r="E693" s="207" t="s">
        <v>1325</v>
      </c>
      <c r="F693" s="208" t="s">
        <v>1326</v>
      </c>
      <c r="G693" s="209" t="s">
        <v>167</v>
      </c>
      <c r="H693" s="210">
        <v>114.72</v>
      </c>
      <c r="I693" s="211"/>
      <c r="J693" s="212">
        <f>ROUND(I693*H693,2)</f>
        <v>0</v>
      </c>
      <c r="K693" s="208" t="s">
        <v>151</v>
      </c>
      <c r="L693" s="46"/>
      <c r="M693" s="213" t="s">
        <v>32</v>
      </c>
      <c r="N693" s="214" t="s">
        <v>48</v>
      </c>
      <c r="O693" s="86"/>
      <c r="P693" s="215">
        <f>O693*H693</f>
        <v>0</v>
      </c>
      <c r="Q693" s="215">
        <v>0</v>
      </c>
      <c r="R693" s="215">
        <f>Q693*H693</f>
        <v>0</v>
      </c>
      <c r="S693" s="215">
        <v>0</v>
      </c>
      <c r="T693" s="216">
        <f>S693*H693</f>
        <v>0</v>
      </c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R693" s="217" t="s">
        <v>234</v>
      </c>
      <c r="AT693" s="217" t="s">
        <v>147</v>
      </c>
      <c r="AU693" s="217" t="s">
        <v>87</v>
      </c>
      <c r="AY693" s="18" t="s">
        <v>144</v>
      </c>
      <c r="BE693" s="218">
        <f>IF(N693="základní",J693,0)</f>
        <v>0</v>
      </c>
      <c r="BF693" s="218">
        <f>IF(N693="snížená",J693,0)</f>
        <v>0</v>
      </c>
      <c r="BG693" s="218">
        <f>IF(N693="zákl. přenesená",J693,0)</f>
        <v>0</v>
      </c>
      <c r="BH693" s="218">
        <f>IF(N693="sníž. přenesená",J693,0)</f>
        <v>0</v>
      </c>
      <c r="BI693" s="218">
        <f>IF(N693="nulová",J693,0)</f>
        <v>0</v>
      </c>
      <c r="BJ693" s="18" t="s">
        <v>85</v>
      </c>
      <c r="BK693" s="218">
        <f>ROUND(I693*H693,2)</f>
        <v>0</v>
      </c>
      <c r="BL693" s="18" t="s">
        <v>234</v>
      </c>
      <c r="BM693" s="217" t="s">
        <v>1327</v>
      </c>
    </row>
    <row r="694" s="13" customFormat="1">
      <c r="A694" s="13"/>
      <c r="B694" s="219"/>
      <c r="C694" s="220"/>
      <c r="D694" s="221" t="s">
        <v>154</v>
      </c>
      <c r="E694" s="222" t="s">
        <v>32</v>
      </c>
      <c r="F694" s="223" t="s">
        <v>1328</v>
      </c>
      <c r="G694" s="220"/>
      <c r="H694" s="224">
        <v>81.319999999999993</v>
      </c>
      <c r="I694" s="225"/>
      <c r="J694" s="220"/>
      <c r="K694" s="220"/>
      <c r="L694" s="226"/>
      <c r="M694" s="227"/>
      <c r="N694" s="228"/>
      <c r="O694" s="228"/>
      <c r="P694" s="228"/>
      <c r="Q694" s="228"/>
      <c r="R694" s="228"/>
      <c r="S694" s="228"/>
      <c r="T694" s="229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0" t="s">
        <v>154</v>
      </c>
      <c r="AU694" s="230" t="s">
        <v>87</v>
      </c>
      <c r="AV694" s="13" t="s">
        <v>87</v>
      </c>
      <c r="AW694" s="13" t="s">
        <v>39</v>
      </c>
      <c r="AX694" s="13" t="s">
        <v>77</v>
      </c>
      <c r="AY694" s="230" t="s">
        <v>144</v>
      </c>
    </row>
    <row r="695" s="13" customFormat="1">
      <c r="A695" s="13"/>
      <c r="B695" s="219"/>
      <c r="C695" s="220"/>
      <c r="D695" s="221" t="s">
        <v>154</v>
      </c>
      <c r="E695" s="222" t="s">
        <v>32</v>
      </c>
      <c r="F695" s="223" t="s">
        <v>1329</v>
      </c>
      <c r="G695" s="220"/>
      <c r="H695" s="224">
        <v>30</v>
      </c>
      <c r="I695" s="225"/>
      <c r="J695" s="220"/>
      <c r="K695" s="220"/>
      <c r="L695" s="226"/>
      <c r="M695" s="227"/>
      <c r="N695" s="228"/>
      <c r="O695" s="228"/>
      <c r="P695" s="228"/>
      <c r="Q695" s="228"/>
      <c r="R695" s="228"/>
      <c r="S695" s="228"/>
      <c r="T695" s="229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30" t="s">
        <v>154</v>
      </c>
      <c r="AU695" s="230" t="s">
        <v>87</v>
      </c>
      <c r="AV695" s="13" t="s">
        <v>87</v>
      </c>
      <c r="AW695" s="13" t="s">
        <v>39</v>
      </c>
      <c r="AX695" s="13" t="s">
        <v>77</v>
      </c>
      <c r="AY695" s="230" t="s">
        <v>144</v>
      </c>
    </row>
    <row r="696" s="13" customFormat="1">
      <c r="A696" s="13"/>
      <c r="B696" s="219"/>
      <c r="C696" s="220"/>
      <c r="D696" s="221" t="s">
        <v>154</v>
      </c>
      <c r="E696" s="222" t="s">
        <v>32</v>
      </c>
      <c r="F696" s="223" t="s">
        <v>1151</v>
      </c>
      <c r="G696" s="220"/>
      <c r="H696" s="224">
        <v>3.3999999999999999</v>
      </c>
      <c r="I696" s="225"/>
      <c r="J696" s="220"/>
      <c r="K696" s="220"/>
      <c r="L696" s="226"/>
      <c r="M696" s="227"/>
      <c r="N696" s="228"/>
      <c r="O696" s="228"/>
      <c r="P696" s="228"/>
      <c r="Q696" s="228"/>
      <c r="R696" s="228"/>
      <c r="S696" s="228"/>
      <c r="T696" s="229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0" t="s">
        <v>154</v>
      </c>
      <c r="AU696" s="230" t="s">
        <v>87</v>
      </c>
      <c r="AV696" s="13" t="s">
        <v>87</v>
      </c>
      <c r="AW696" s="13" t="s">
        <v>39</v>
      </c>
      <c r="AX696" s="13" t="s">
        <v>77</v>
      </c>
      <c r="AY696" s="230" t="s">
        <v>144</v>
      </c>
    </row>
    <row r="697" s="14" customFormat="1">
      <c r="A697" s="14"/>
      <c r="B697" s="241"/>
      <c r="C697" s="242"/>
      <c r="D697" s="221" t="s">
        <v>154</v>
      </c>
      <c r="E697" s="243" t="s">
        <v>32</v>
      </c>
      <c r="F697" s="244" t="s">
        <v>205</v>
      </c>
      <c r="G697" s="242"/>
      <c r="H697" s="245">
        <v>114.72</v>
      </c>
      <c r="I697" s="246"/>
      <c r="J697" s="242"/>
      <c r="K697" s="242"/>
      <c r="L697" s="247"/>
      <c r="M697" s="248"/>
      <c r="N697" s="249"/>
      <c r="O697" s="249"/>
      <c r="P697" s="249"/>
      <c r="Q697" s="249"/>
      <c r="R697" s="249"/>
      <c r="S697" s="249"/>
      <c r="T697" s="250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1" t="s">
        <v>154</v>
      </c>
      <c r="AU697" s="251" t="s">
        <v>87</v>
      </c>
      <c r="AV697" s="14" t="s">
        <v>152</v>
      </c>
      <c r="AW697" s="14" t="s">
        <v>39</v>
      </c>
      <c r="AX697" s="14" t="s">
        <v>85</v>
      </c>
      <c r="AY697" s="251" t="s">
        <v>144</v>
      </c>
    </row>
    <row r="698" s="2" customFormat="1" ht="16.5" customHeight="1">
      <c r="A698" s="40"/>
      <c r="B698" s="41"/>
      <c r="C698" s="231" t="s">
        <v>1330</v>
      </c>
      <c r="D698" s="231" t="s">
        <v>193</v>
      </c>
      <c r="E698" s="232" t="s">
        <v>1331</v>
      </c>
      <c r="F698" s="233" t="s">
        <v>1332</v>
      </c>
      <c r="G698" s="234" t="s">
        <v>167</v>
      </c>
      <c r="H698" s="235">
        <v>120.456</v>
      </c>
      <c r="I698" s="236"/>
      <c r="J698" s="237">
        <f>ROUND(I698*H698,2)</f>
        <v>0</v>
      </c>
      <c r="K698" s="233" t="s">
        <v>151</v>
      </c>
      <c r="L698" s="238"/>
      <c r="M698" s="239" t="s">
        <v>32</v>
      </c>
      <c r="N698" s="240" t="s">
        <v>48</v>
      </c>
      <c r="O698" s="86"/>
      <c r="P698" s="215">
        <f>O698*H698</f>
        <v>0</v>
      </c>
      <c r="Q698" s="215">
        <v>0</v>
      </c>
      <c r="R698" s="215">
        <f>Q698*H698</f>
        <v>0</v>
      </c>
      <c r="S698" s="215">
        <v>0</v>
      </c>
      <c r="T698" s="216">
        <f>S698*H698</f>
        <v>0</v>
      </c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R698" s="217" t="s">
        <v>314</v>
      </c>
      <c r="AT698" s="217" t="s">
        <v>193</v>
      </c>
      <c r="AU698" s="217" t="s">
        <v>87</v>
      </c>
      <c r="AY698" s="18" t="s">
        <v>144</v>
      </c>
      <c r="BE698" s="218">
        <f>IF(N698="základní",J698,0)</f>
        <v>0</v>
      </c>
      <c r="BF698" s="218">
        <f>IF(N698="snížená",J698,0)</f>
        <v>0</v>
      </c>
      <c r="BG698" s="218">
        <f>IF(N698="zákl. přenesená",J698,0)</f>
        <v>0</v>
      </c>
      <c r="BH698" s="218">
        <f>IF(N698="sníž. přenesená",J698,0)</f>
        <v>0</v>
      </c>
      <c r="BI698" s="218">
        <f>IF(N698="nulová",J698,0)</f>
        <v>0</v>
      </c>
      <c r="BJ698" s="18" t="s">
        <v>85</v>
      </c>
      <c r="BK698" s="218">
        <f>ROUND(I698*H698,2)</f>
        <v>0</v>
      </c>
      <c r="BL698" s="18" t="s">
        <v>234</v>
      </c>
      <c r="BM698" s="217" t="s">
        <v>1333</v>
      </c>
    </row>
    <row r="699" s="13" customFormat="1">
      <c r="A699" s="13"/>
      <c r="B699" s="219"/>
      <c r="C699" s="220"/>
      <c r="D699" s="221" t="s">
        <v>154</v>
      </c>
      <c r="E699" s="220"/>
      <c r="F699" s="223" t="s">
        <v>1334</v>
      </c>
      <c r="G699" s="220"/>
      <c r="H699" s="224">
        <v>120.456</v>
      </c>
      <c r="I699" s="225"/>
      <c r="J699" s="220"/>
      <c r="K699" s="220"/>
      <c r="L699" s="226"/>
      <c r="M699" s="227"/>
      <c r="N699" s="228"/>
      <c r="O699" s="228"/>
      <c r="P699" s="228"/>
      <c r="Q699" s="228"/>
      <c r="R699" s="228"/>
      <c r="S699" s="228"/>
      <c r="T699" s="229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30" t="s">
        <v>154</v>
      </c>
      <c r="AU699" s="230" t="s">
        <v>87</v>
      </c>
      <c r="AV699" s="13" t="s">
        <v>87</v>
      </c>
      <c r="AW699" s="13" t="s">
        <v>4</v>
      </c>
      <c r="AX699" s="13" t="s">
        <v>85</v>
      </c>
      <c r="AY699" s="230" t="s">
        <v>144</v>
      </c>
    </row>
    <row r="700" s="2" customFormat="1" ht="33" customHeight="1">
      <c r="A700" s="40"/>
      <c r="B700" s="41"/>
      <c r="C700" s="206" t="s">
        <v>1335</v>
      </c>
      <c r="D700" s="206" t="s">
        <v>147</v>
      </c>
      <c r="E700" s="207" t="s">
        <v>1336</v>
      </c>
      <c r="F700" s="208" t="s">
        <v>1337</v>
      </c>
      <c r="G700" s="209" t="s">
        <v>167</v>
      </c>
      <c r="H700" s="210">
        <v>338.83100000000002</v>
      </c>
      <c r="I700" s="211"/>
      <c r="J700" s="212">
        <f>ROUND(I700*H700,2)</f>
        <v>0</v>
      </c>
      <c r="K700" s="208" t="s">
        <v>151</v>
      </c>
      <c r="L700" s="46"/>
      <c r="M700" s="213" t="s">
        <v>32</v>
      </c>
      <c r="N700" s="214" t="s">
        <v>48</v>
      </c>
      <c r="O700" s="86"/>
      <c r="P700" s="215">
        <f>O700*H700</f>
        <v>0</v>
      </c>
      <c r="Q700" s="215">
        <v>0.00020000000000000001</v>
      </c>
      <c r="R700" s="215">
        <f>Q700*H700</f>
        <v>0.067766200000000013</v>
      </c>
      <c r="S700" s="215">
        <v>0</v>
      </c>
      <c r="T700" s="216">
        <f>S700*H700</f>
        <v>0</v>
      </c>
      <c r="U700" s="40"/>
      <c r="V700" s="40"/>
      <c r="W700" s="40"/>
      <c r="X700" s="40"/>
      <c r="Y700" s="40"/>
      <c r="Z700" s="40"/>
      <c r="AA700" s="40"/>
      <c r="AB700" s="40"/>
      <c r="AC700" s="40"/>
      <c r="AD700" s="40"/>
      <c r="AE700" s="40"/>
      <c r="AR700" s="217" t="s">
        <v>234</v>
      </c>
      <c r="AT700" s="217" t="s">
        <v>147</v>
      </c>
      <c r="AU700" s="217" t="s">
        <v>87</v>
      </c>
      <c r="AY700" s="18" t="s">
        <v>144</v>
      </c>
      <c r="BE700" s="218">
        <f>IF(N700="základní",J700,0)</f>
        <v>0</v>
      </c>
      <c r="BF700" s="218">
        <f>IF(N700="snížená",J700,0)</f>
        <v>0</v>
      </c>
      <c r="BG700" s="218">
        <f>IF(N700="zákl. přenesená",J700,0)</f>
        <v>0</v>
      </c>
      <c r="BH700" s="218">
        <f>IF(N700="sníž. přenesená",J700,0)</f>
        <v>0</v>
      </c>
      <c r="BI700" s="218">
        <f>IF(N700="nulová",J700,0)</f>
        <v>0</v>
      </c>
      <c r="BJ700" s="18" t="s">
        <v>85</v>
      </c>
      <c r="BK700" s="218">
        <f>ROUND(I700*H700,2)</f>
        <v>0</v>
      </c>
      <c r="BL700" s="18" t="s">
        <v>234</v>
      </c>
      <c r="BM700" s="217" t="s">
        <v>1338</v>
      </c>
    </row>
    <row r="701" s="13" customFormat="1">
      <c r="A701" s="13"/>
      <c r="B701" s="219"/>
      <c r="C701" s="220"/>
      <c r="D701" s="221" t="s">
        <v>154</v>
      </c>
      <c r="E701" s="222" t="s">
        <v>32</v>
      </c>
      <c r="F701" s="223" t="s">
        <v>1298</v>
      </c>
      <c r="G701" s="220"/>
      <c r="H701" s="224">
        <v>54</v>
      </c>
      <c r="I701" s="225"/>
      <c r="J701" s="220"/>
      <c r="K701" s="220"/>
      <c r="L701" s="226"/>
      <c r="M701" s="227"/>
      <c r="N701" s="228"/>
      <c r="O701" s="228"/>
      <c r="P701" s="228"/>
      <c r="Q701" s="228"/>
      <c r="R701" s="228"/>
      <c r="S701" s="228"/>
      <c r="T701" s="229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0" t="s">
        <v>154</v>
      </c>
      <c r="AU701" s="230" t="s">
        <v>87</v>
      </c>
      <c r="AV701" s="13" t="s">
        <v>87</v>
      </c>
      <c r="AW701" s="13" t="s">
        <v>39</v>
      </c>
      <c r="AX701" s="13" t="s">
        <v>77</v>
      </c>
      <c r="AY701" s="230" t="s">
        <v>144</v>
      </c>
    </row>
    <row r="702" s="13" customFormat="1">
      <c r="A702" s="13"/>
      <c r="B702" s="219"/>
      <c r="C702" s="220"/>
      <c r="D702" s="221" t="s">
        <v>154</v>
      </c>
      <c r="E702" s="222" t="s">
        <v>32</v>
      </c>
      <c r="F702" s="223" t="s">
        <v>220</v>
      </c>
      <c r="G702" s="220"/>
      <c r="H702" s="224">
        <v>33.524999999999999</v>
      </c>
      <c r="I702" s="225"/>
      <c r="J702" s="220"/>
      <c r="K702" s="220"/>
      <c r="L702" s="226"/>
      <c r="M702" s="227"/>
      <c r="N702" s="228"/>
      <c r="O702" s="228"/>
      <c r="P702" s="228"/>
      <c r="Q702" s="228"/>
      <c r="R702" s="228"/>
      <c r="S702" s="228"/>
      <c r="T702" s="229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30" t="s">
        <v>154</v>
      </c>
      <c r="AU702" s="230" t="s">
        <v>87</v>
      </c>
      <c r="AV702" s="13" t="s">
        <v>87</v>
      </c>
      <c r="AW702" s="13" t="s">
        <v>39</v>
      </c>
      <c r="AX702" s="13" t="s">
        <v>77</v>
      </c>
      <c r="AY702" s="230" t="s">
        <v>144</v>
      </c>
    </row>
    <row r="703" s="13" customFormat="1">
      <c r="A703" s="13"/>
      <c r="B703" s="219"/>
      <c r="C703" s="220"/>
      <c r="D703" s="221" t="s">
        <v>154</v>
      </c>
      <c r="E703" s="222" t="s">
        <v>32</v>
      </c>
      <c r="F703" s="223" t="s">
        <v>221</v>
      </c>
      <c r="G703" s="220"/>
      <c r="H703" s="224">
        <v>101.916</v>
      </c>
      <c r="I703" s="225"/>
      <c r="J703" s="220"/>
      <c r="K703" s="220"/>
      <c r="L703" s="226"/>
      <c r="M703" s="227"/>
      <c r="N703" s="228"/>
      <c r="O703" s="228"/>
      <c r="P703" s="228"/>
      <c r="Q703" s="228"/>
      <c r="R703" s="228"/>
      <c r="S703" s="228"/>
      <c r="T703" s="229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30" t="s">
        <v>154</v>
      </c>
      <c r="AU703" s="230" t="s">
        <v>87</v>
      </c>
      <c r="AV703" s="13" t="s">
        <v>87</v>
      </c>
      <c r="AW703" s="13" t="s">
        <v>39</v>
      </c>
      <c r="AX703" s="13" t="s">
        <v>77</v>
      </c>
      <c r="AY703" s="230" t="s">
        <v>144</v>
      </c>
    </row>
    <row r="704" s="13" customFormat="1">
      <c r="A704" s="13"/>
      <c r="B704" s="219"/>
      <c r="C704" s="220"/>
      <c r="D704" s="221" t="s">
        <v>154</v>
      </c>
      <c r="E704" s="222" t="s">
        <v>32</v>
      </c>
      <c r="F704" s="223" t="s">
        <v>203</v>
      </c>
      <c r="G704" s="220"/>
      <c r="H704" s="224">
        <v>29.890000000000001</v>
      </c>
      <c r="I704" s="225"/>
      <c r="J704" s="220"/>
      <c r="K704" s="220"/>
      <c r="L704" s="226"/>
      <c r="M704" s="227"/>
      <c r="N704" s="228"/>
      <c r="O704" s="228"/>
      <c r="P704" s="228"/>
      <c r="Q704" s="228"/>
      <c r="R704" s="228"/>
      <c r="S704" s="228"/>
      <c r="T704" s="229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30" t="s">
        <v>154</v>
      </c>
      <c r="AU704" s="230" t="s">
        <v>87</v>
      </c>
      <c r="AV704" s="13" t="s">
        <v>87</v>
      </c>
      <c r="AW704" s="13" t="s">
        <v>39</v>
      </c>
      <c r="AX704" s="13" t="s">
        <v>77</v>
      </c>
      <c r="AY704" s="230" t="s">
        <v>144</v>
      </c>
    </row>
    <row r="705" s="13" customFormat="1">
      <c r="A705" s="13"/>
      <c r="B705" s="219"/>
      <c r="C705" s="220"/>
      <c r="D705" s="221" t="s">
        <v>154</v>
      </c>
      <c r="E705" s="222" t="s">
        <v>32</v>
      </c>
      <c r="F705" s="223" t="s">
        <v>222</v>
      </c>
      <c r="G705" s="220"/>
      <c r="H705" s="224">
        <v>116.09999999999999</v>
      </c>
      <c r="I705" s="225"/>
      <c r="J705" s="220"/>
      <c r="K705" s="220"/>
      <c r="L705" s="226"/>
      <c r="M705" s="227"/>
      <c r="N705" s="228"/>
      <c r="O705" s="228"/>
      <c r="P705" s="228"/>
      <c r="Q705" s="228"/>
      <c r="R705" s="228"/>
      <c r="S705" s="228"/>
      <c r="T705" s="229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30" t="s">
        <v>154</v>
      </c>
      <c r="AU705" s="230" t="s">
        <v>87</v>
      </c>
      <c r="AV705" s="13" t="s">
        <v>87</v>
      </c>
      <c r="AW705" s="13" t="s">
        <v>39</v>
      </c>
      <c r="AX705" s="13" t="s">
        <v>77</v>
      </c>
      <c r="AY705" s="230" t="s">
        <v>144</v>
      </c>
    </row>
    <row r="706" s="13" customFormat="1">
      <c r="A706" s="13"/>
      <c r="B706" s="219"/>
      <c r="C706" s="220"/>
      <c r="D706" s="221" t="s">
        <v>154</v>
      </c>
      <c r="E706" s="222" t="s">
        <v>32</v>
      </c>
      <c r="F706" s="223" t="s">
        <v>1151</v>
      </c>
      <c r="G706" s="220"/>
      <c r="H706" s="224">
        <v>3.3999999999999999</v>
      </c>
      <c r="I706" s="225"/>
      <c r="J706" s="220"/>
      <c r="K706" s="220"/>
      <c r="L706" s="226"/>
      <c r="M706" s="227"/>
      <c r="N706" s="228"/>
      <c r="O706" s="228"/>
      <c r="P706" s="228"/>
      <c r="Q706" s="228"/>
      <c r="R706" s="228"/>
      <c r="S706" s="228"/>
      <c r="T706" s="229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0" t="s">
        <v>154</v>
      </c>
      <c r="AU706" s="230" t="s">
        <v>87</v>
      </c>
      <c r="AV706" s="13" t="s">
        <v>87</v>
      </c>
      <c r="AW706" s="13" t="s">
        <v>39</v>
      </c>
      <c r="AX706" s="13" t="s">
        <v>77</v>
      </c>
      <c r="AY706" s="230" t="s">
        <v>144</v>
      </c>
    </row>
    <row r="707" s="14" customFormat="1">
      <c r="A707" s="14"/>
      <c r="B707" s="241"/>
      <c r="C707" s="242"/>
      <c r="D707" s="221" t="s">
        <v>154</v>
      </c>
      <c r="E707" s="243" t="s">
        <v>32</v>
      </c>
      <c r="F707" s="244" t="s">
        <v>205</v>
      </c>
      <c r="G707" s="242"/>
      <c r="H707" s="245">
        <v>338.83100000000002</v>
      </c>
      <c r="I707" s="246"/>
      <c r="J707" s="242"/>
      <c r="K707" s="242"/>
      <c r="L707" s="247"/>
      <c r="M707" s="248"/>
      <c r="N707" s="249"/>
      <c r="O707" s="249"/>
      <c r="P707" s="249"/>
      <c r="Q707" s="249"/>
      <c r="R707" s="249"/>
      <c r="S707" s="249"/>
      <c r="T707" s="250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1" t="s">
        <v>154</v>
      </c>
      <c r="AU707" s="251" t="s">
        <v>87</v>
      </c>
      <c r="AV707" s="14" t="s">
        <v>152</v>
      </c>
      <c r="AW707" s="14" t="s">
        <v>39</v>
      </c>
      <c r="AX707" s="14" t="s">
        <v>85</v>
      </c>
      <c r="AY707" s="251" t="s">
        <v>144</v>
      </c>
    </row>
    <row r="708" s="2" customFormat="1">
      <c r="A708" s="40"/>
      <c r="B708" s="41"/>
      <c r="C708" s="206" t="s">
        <v>1339</v>
      </c>
      <c r="D708" s="206" t="s">
        <v>147</v>
      </c>
      <c r="E708" s="207" t="s">
        <v>1340</v>
      </c>
      <c r="F708" s="208" t="s">
        <v>1341</v>
      </c>
      <c r="G708" s="209" t="s">
        <v>167</v>
      </c>
      <c r="H708" s="210">
        <v>114.72</v>
      </c>
      <c r="I708" s="211"/>
      <c r="J708" s="212">
        <f>ROUND(I708*H708,2)</f>
        <v>0</v>
      </c>
      <c r="K708" s="208" t="s">
        <v>151</v>
      </c>
      <c r="L708" s="46"/>
      <c r="M708" s="213" t="s">
        <v>32</v>
      </c>
      <c r="N708" s="214" t="s">
        <v>48</v>
      </c>
      <c r="O708" s="86"/>
      <c r="P708" s="215">
        <f>O708*H708</f>
        <v>0</v>
      </c>
      <c r="Q708" s="215">
        <v>1.0000000000000001E-05</v>
      </c>
      <c r="R708" s="215">
        <f>Q708*H708</f>
        <v>0.0011472000000000001</v>
      </c>
      <c r="S708" s="215">
        <v>0</v>
      </c>
      <c r="T708" s="216">
        <f>S708*H708</f>
        <v>0</v>
      </c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R708" s="217" t="s">
        <v>234</v>
      </c>
      <c r="AT708" s="217" t="s">
        <v>147</v>
      </c>
      <c r="AU708" s="217" t="s">
        <v>87</v>
      </c>
      <c r="AY708" s="18" t="s">
        <v>144</v>
      </c>
      <c r="BE708" s="218">
        <f>IF(N708="základní",J708,0)</f>
        <v>0</v>
      </c>
      <c r="BF708" s="218">
        <f>IF(N708="snížená",J708,0)</f>
        <v>0</v>
      </c>
      <c r="BG708" s="218">
        <f>IF(N708="zákl. přenesená",J708,0)</f>
        <v>0</v>
      </c>
      <c r="BH708" s="218">
        <f>IF(N708="sníž. přenesená",J708,0)</f>
        <v>0</v>
      </c>
      <c r="BI708" s="218">
        <f>IF(N708="nulová",J708,0)</f>
        <v>0</v>
      </c>
      <c r="BJ708" s="18" t="s">
        <v>85</v>
      </c>
      <c r="BK708" s="218">
        <f>ROUND(I708*H708,2)</f>
        <v>0</v>
      </c>
      <c r="BL708" s="18" t="s">
        <v>234</v>
      </c>
      <c r="BM708" s="217" t="s">
        <v>1342</v>
      </c>
    </row>
    <row r="709" s="13" customFormat="1">
      <c r="A709" s="13"/>
      <c r="B709" s="219"/>
      <c r="C709" s="220"/>
      <c r="D709" s="221" t="s">
        <v>154</v>
      </c>
      <c r="E709" s="222" t="s">
        <v>32</v>
      </c>
      <c r="F709" s="223" t="s">
        <v>1328</v>
      </c>
      <c r="G709" s="220"/>
      <c r="H709" s="224">
        <v>81.319999999999993</v>
      </c>
      <c r="I709" s="225"/>
      <c r="J709" s="220"/>
      <c r="K709" s="220"/>
      <c r="L709" s="226"/>
      <c r="M709" s="227"/>
      <c r="N709" s="228"/>
      <c r="O709" s="228"/>
      <c r="P709" s="228"/>
      <c r="Q709" s="228"/>
      <c r="R709" s="228"/>
      <c r="S709" s="228"/>
      <c r="T709" s="229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30" t="s">
        <v>154</v>
      </c>
      <c r="AU709" s="230" t="s">
        <v>87</v>
      </c>
      <c r="AV709" s="13" t="s">
        <v>87</v>
      </c>
      <c r="AW709" s="13" t="s">
        <v>39</v>
      </c>
      <c r="AX709" s="13" t="s">
        <v>77</v>
      </c>
      <c r="AY709" s="230" t="s">
        <v>144</v>
      </c>
    </row>
    <row r="710" s="13" customFormat="1">
      <c r="A710" s="13"/>
      <c r="B710" s="219"/>
      <c r="C710" s="220"/>
      <c r="D710" s="221" t="s">
        <v>154</v>
      </c>
      <c r="E710" s="222" t="s">
        <v>32</v>
      </c>
      <c r="F710" s="223" t="s">
        <v>1329</v>
      </c>
      <c r="G710" s="220"/>
      <c r="H710" s="224">
        <v>30</v>
      </c>
      <c r="I710" s="225"/>
      <c r="J710" s="220"/>
      <c r="K710" s="220"/>
      <c r="L710" s="226"/>
      <c r="M710" s="227"/>
      <c r="N710" s="228"/>
      <c r="O710" s="228"/>
      <c r="P710" s="228"/>
      <c r="Q710" s="228"/>
      <c r="R710" s="228"/>
      <c r="S710" s="228"/>
      <c r="T710" s="229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0" t="s">
        <v>154</v>
      </c>
      <c r="AU710" s="230" t="s">
        <v>87</v>
      </c>
      <c r="AV710" s="13" t="s">
        <v>87</v>
      </c>
      <c r="AW710" s="13" t="s">
        <v>39</v>
      </c>
      <c r="AX710" s="13" t="s">
        <v>77</v>
      </c>
      <c r="AY710" s="230" t="s">
        <v>144</v>
      </c>
    </row>
    <row r="711" s="13" customFormat="1">
      <c r="A711" s="13"/>
      <c r="B711" s="219"/>
      <c r="C711" s="220"/>
      <c r="D711" s="221" t="s">
        <v>154</v>
      </c>
      <c r="E711" s="222" t="s">
        <v>32</v>
      </c>
      <c r="F711" s="223" t="s">
        <v>1151</v>
      </c>
      <c r="G711" s="220"/>
      <c r="H711" s="224">
        <v>3.3999999999999999</v>
      </c>
      <c r="I711" s="225"/>
      <c r="J711" s="220"/>
      <c r="K711" s="220"/>
      <c r="L711" s="226"/>
      <c r="M711" s="227"/>
      <c r="N711" s="228"/>
      <c r="O711" s="228"/>
      <c r="P711" s="228"/>
      <c r="Q711" s="228"/>
      <c r="R711" s="228"/>
      <c r="S711" s="228"/>
      <c r="T711" s="229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30" t="s">
        <v>154</v>
      </c>
      <c r="AU711" s="230" t="s">
        <v>87</v>
      </c>
      <c r="AV711" s="13" t="s">
        <v>87</v>
      </c>
      <c r="AW711" s="13" t="s">
        <v>39</v>
      </c>
      <c r="AX711" s="13" t="s">
        <v>77</v>
      </c>
      <c r="AY711" s="230" t="s">
        <v>144</v>
      </c>
    </row>
    <row r="712" s="14" customFormat="1">
      <c r="A712" s="14"/>
      <c r="B712" s="241"/>
      <c r="C712" s="242"/>
      <c r="D712" s="221" t="s">
        <v>154</v>
      </c>
      <c r="E712" s="243" t="s">
        <v>32</v>
      </c>
      <c r="F712" s="244" t="s">
        <v>205</v>
      </c>
      <c r="G712" s="242"/>
      <c r="H712" s="245">
        <v>114.72</v>
      </c>
      <c r="I712" s="246"/>
      <c r="J712" s="242"/>
      <c r="K712" s="242"/>
      <c r="L712" s="247"/>
      <c r="M712" s="248"/>
      <c r="N712" s="249"/>
      <c r="O712" s="249"/>
      <c r="P712" s="249"/>
      <c r="Q712" s="249"/>
      <c r="R712" s="249"/>
      <c r="S712" s="249"/>
      <c r="T712" s="250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1" t="s">
        <v>154</v>
      </c>
      <c r="AU712" s="251" t="s">
        <v>87</v>
      </c>
      <c r="AV712" s="14" t="s">
        <v>152</v>
      </c>
      <c r="AW712" s="14" t="s">
        <v>39</v>
      </c>
      <c r="AX712" s="14" t="s">
        <v>85</v>
      </c>
      <c r="AY712" s="251" t="s">
        <v>144</v>
      </c>
    </row>
    <row r="713" s="2" customFormat="1">
      <c r="A713" s="40"/>
      <c r="B713" s="41"/>
      <c r="C713" s="206" t="s">
        <v>1343</v>
      </c>
      <c r="D713" s="206" t="s">
        <v>147</v>
      </c>
      <c r="E713" s="207" t="s">
        <v>1344</v>
      </c>
      <c r="F713" s="208" t="s">
        <v>1345</v>
      </c>
      <c r="G713" s="209" t="s">
        <v>167</v>
      </c>
      <c r="H713" s="210">
        <v>530.553</v>
      </c>
      <c r="I713" s="211"/>
      <c r="J713" s="212">
        <f>ROUND(I713*H713,2)</f>
        <v>0</v>
      </c>
      <c r="K713" s="208" t="s">
        <v>151</v>
      </c>
      <c r="L713" s="46"/>
      <c r="M713" s="213" t="s">
        <v>32</v>
      </c>
      <c r="N713" s="214" t="s">
        <v>48</v>
      </c>
      <c r="O713" s="86"/>
      <c r="P713" s="215">
        <f>O713*H713</f>
        <v>0</v>
      </c>
      <c r="Q713" s="215">
        <v>0.00029</v>
      </c>
      <c r="R713" s="215">
        <f>Q713*H713</f>
        <v>0.15386037</v>
      </c>
      <c r="S713" s="215">
        <v>0</v>
      </c>
      <c r="T713" s="216">
        <f>S713*H713</f>
        <v>0</v>
      </c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R713" s="217" t="s">
        <v>234</v>
      </c>
      <c r="AT713" s="217" t="s">
        <v>147</v>
      </c>
      <c r="AU713" s="217" t="s">
        <v>87</v>
      </c>
      <c r="AY713" s="18" t="s">
        <v>144</v>
      </c>
      <c r="BE713" s="218">
        <f>IF(N713="základní",J713,0)</f>
        <v>0</v>
      </c>
      <c r="BF713" s="218">
        <f>IF(N713="snížená",J713,0)</f>
        <v>0</v>
      </c>
      <c r="BG713" s="218">
        <f>IF(N713="zákl. přenesená",J713,0)</f>
        <v>0</v>
      </c>
      <c r="BH713" s="218">
        <f>IF(N713="sníž. přenesená",J713,0)</f>
        <v>0</v>
      </c>
      <c r="BI713" s="218">
        <f>IF(N713="nulová",J713,0)</f>
        <v>0</v>
      </c>
      <c r="BJ713" s="18" t="s">
        <v>85</v>
      </c>
      <c r="BK713" s="218">
        <f>ROUND(I713*H713,2)</f>
        <v>0</v>
      </c>
      <c r="BL713" s="18" t="s">
        <v>234</v>
      </c>
      <c r="BM713" s="217" t="s">
        <v>1346</v>
      </c>
    </row>
    <row r="714" s="13" customFormat="1">
      <c r="A714" s="13"/>
      <c r="B714" s="219"/>
      <c r="C714" s="220"/>
      <c r="D714" s="221" t="s">
        <v>154</v>
      </c>
      <c r="E714" s="222" t="s">
        <v>32</v>
      </c>
      <c r="F714" s="223" t="s">
        <v>1298</v>
      </c>
      <c r="G714" s="220"/>
      <c r="H714" s="224">
        <v>54</v>
      </c>
      <c r="I714" s="225"/>
      <c r="J714" s="220"/>
      <c r="K714" s="220"/>
      <c r="L714" s="226"/>
      <c r="M714" s="227"/>
      <c r="N714" s="228"/>
      <c r="O714" s="228"/>
      <c r="P714" s="228"/>
      <c r="Q714" s="228"/>
      <c r="R714" s="228"/>
      <c r="S714" s="228"/>
      <c r="T714" s="229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30" t="s">
        <v>154</v>
      </c>
      <c r="AU714" s="230" t="s">
        <v>87</v>
      </c>
      <c r="AV714" s="13" t="s">
        <v>87</v>
      </c>
      <c r="AW714" s="13" t="s">
        <v>39</v>
      </c>
      <c r="AX714" s="13" t="s">
        <v>77</v>
      </c>
      <c r="AY714" s="230" t="s">
        <v>144</v>
      </c>
    </row>
    <row r="715" s="13" customFormat="1">
      <c r="A715" s="13"/>
      <c r="B715" s="219"/>
      <c r="C715" s="220"/>
      <c r="D715" s="221" t="s">
        <v>154</v>
      </c>
      <c r="E715" s="222" t="s">
        <v>32</v>
      </c>
      <c r="F715" s="223" t="s">
        <v>220</v>
      </c>
      <c r="G715" s="220"/>
      <c r="H715" s="224">
        <v>33.524999999999999</v>
      </c>
      <c r="I715" s="225"/>
      <c r="J715" s="220"/>
      <c r="K715" s="220"/>
      <c r="L715" s="226"/>
      <c r="M715" s="227"/>
      <c r="N715" s="228"/>
      <c r="O715" s="228"/>
      <c r="P715" s="228"/>
      <c r="Q715" s="228"/>
      <c r="R715" s="228"/>
      <c r="S715" s="228"/>
      <c r="T715" s="229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30" t="s">
        <v>154</v>
      </c>
      <c r="AU715" s="230" t="s">
        <v>87</v>
      </c>
      <c r="AV715" s="13" t="s">
        <v>87</v>
      </c>
      <c r="AW715" s="13" t="s">
        <v>39</v>
      </c>
      <c r="AX715" s="13" t="s">
        <v>77</v>
      </c>
      <c r="AY715" s="230" t="s">
        <v>144</v>
      </c>
    </row>
    <row r="716" s="13" customFormat="1">
      <c r="A716" s="13"/>
      <c r="B716" s="219"/>
      <c r="C716" s="220"/>
      <c r="D716" s="221" t="s">
        <v>154</v>
      </c>
      <c r="E716" s="222" t="s">
        <v>32</v>
      </c>
      <c r="F716" s="223" t="s">
        <v>221</v>
      </c>
      <c r="G716" s="220"/>
      <c r="H716" s="224">
        <v>101.916</v>
      </c>
      <c r="I716" s="225"/>
      <c r="J716" s="220"/>
      <c r="K716" s="220"/>
      <c r="L716" s="226"/>
      <c r="M716" s="227"/>
      <c r="N716" s="228"/>
      <c r="O716" s="228"/>
      <c r="P716" s="228"/>
      <c r="Q716" s="228"/>
      <c r="R716" s="228"/>
      <c r="S716" s="228"/>
      <c r="T716" s="229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30" t="s">
        <v>154</v>
      </c>
      <c r="AU716" s="230" t="s">
        <v>87</v>
      </c>
      <c r="AV716" s="13" t="s">
        <v>87</v>
      </c>
      <c r="AW716" s="13" t="s">
        <v>39</v>
      </c>
      <c r="AX716" s="13" t="s">
        <v>77</v>
      </c>
      <c r="AY716" s="230" t="s">
        <v>144</v>
      </c>
    </row>
    <row r="717" s="13" customFormat="1">
      <c r="A717" s="13"/>
      <c r="B717" s="219"/>
      <c r="C717" s="220"/>
      <c r="D717" s="221" t="s">
        <v>154</v>
      </c>
      <c r="E717" s="222" t="s">
        <v>32</v>
      </c>
      <c r="F717" s="223" t="s">
        <v>203</v>
      </c>
      <c r="G717" s="220"/>
      <c r="H717" s="224">
        <v>29.890000000000001</v>
      </c>
      <c r="I717" s="225"/>
      <c r="J717" s="220"/>
      <c r="K717" s="220"/>
      <c r="L717" s="226"/>
      <c r="M717" s="227"/>
      <c r="N717" s="228"/>
      <c r="O717" s="228"/>
      <c r="P717" s="228"/>
      <c r="Q717" s="228"/>
      <c r="R717" s="228"/>
      <c r="S717" s="228"/>
      <c r="T717" s="229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0" t="s">
        <v>154</v>
      </c>
      <c r="AU717" s="230" t="s">
        <v>87</v>
      </c>
      <c r="AV717" s="13" t="s">
        <v>87</v>
      </c>
      <c r="AW717" s="13" t="s">
        <v>39</v>
      </c>
      <c r="AX717" s="13" t="s">
        <v>77</v>
      </c>
      <c r="AY717" s="230" t="s">
        <v>144</v>
      </c>
    </row>
    <row r="718" s="13" customFormat="1">
      <c r="A718" s="13"/>
      <c r="B718" s="219"/>
      <c r="C718" s="220"/>
      <c r="D718" s="221" t="s">
        <v>154</v>
      </c>
      <c r="E718" s="222" t="s">
        <v>32</v>
      </c>
      <c r="F718" s="223" t="s">
        <v>222</v>
      </c>
      <c r="G718" s="220"/>
      <c r="H718" s="224">
        <v>116.09999999999999</v>
      </c>
      <c r="I718" s="225"/>
      <c r="J718" s="220"/>
      <c r="K718" s="220"/>
      <c r="L718" s="226"/>
      <c r="M718" s="227"/>
      <c r="N718" s="228"/>
      <c r="O718" s="228"/>
      <c r="P718" s="228"/>
      <c r="Q718" s="228"/>
      <c r="R718" s="228"/>
      <c r="S718" s="228"/>
      <c r="T718" s="229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30" t="s">
        <v>154</v>
      </c>
      <c r="AU718" s="230" t="s">
        <v>87</v>
      </c>
      <c r="AV718" s="13" t="s">
        <v>87</v>
      </c>
      <c r="AW718" s="13" t="s">
        <v>39</v>
      </c>
      <c r="AX718" s="13" t="s">
        <v>77</v>
      </c>
      <c r="AY718" s="230" t="s">
        <v>144</v>
      </c>
    </row>
    <row r="719" s="13" customFormat="1">
      <c r="A719" s="13"/>
      <c r="B719" s="219"/>
      <c r="C719" s="220"/>
      <c r="D719" s="221" t="s">
        <v>154</v>
      </c>
      <c r="E719" s="222" t="s">
        <v>32</v>
      </c>
      <c r="F719" s="223" t="s">
        <v>229</v>
      </c>
      <c r="G719" s="220"/>
      <c r="H719" s="224">
        <v>17.120000000000001</v>
      </c>
      <c r="I719" s="225"/>
      <c r="J719" s="220"/>
      <c r="K719" s="220"/>
      <c r="L719" s="226"/>
      <c r="M719" s="227"/>
      <c r="N719" s="228"/>
      <c r="O719" s="228"/>
      <c r="P719" s="228"/>
      <c r="Q719" s="228"/>
      <c r="R719" s="228"/>
      <c r="S719" s="228"/>
      <c r="T719" s="229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30" t="s">
        <v>154</v>
      </c>
      <c r="AU719" s="230" t="s">
        <v>87</v>
      </c>
      <c r="AV719" s="13" t="s">
        <v>87</v>
      </c>
      <c r="AW719" s="13" t="s">
        <v>39</v>
      </c>
      <c r="AX719" s="13" t="s">
        <v>77</v>
      </c>
      <c r="AY719" s="230" t="s">
        <v>144</v>
      </c>
    </row>
    <row r="720" s="13" customFormat="1">
      <c r="A720" s="13"/>
      <c r="B720" s="219"/>
      <c r="C720" s="220"/>
      <c r="D720" s="221" t="s">
        <v>154</v>
      </c>
      <c r="E720" s="222" t="s">
        <v>32</v>
      </c>
      <c r="F720" s="223" t="s">
        <v>1347</v>
      </c>
      <c r="G720" s="220"/>
      <c r="H720" s="224">
        <v>11.846</v>
      </c>
      <c r="I720" s="225"/>
      <c r="J720" s="220"/>
      <c r="K720" s="220"/>
      <c r="L720" s="226"/>
      <c r="M720" s="227"/>
      <c r="N720" s="228"/>
      <c r="O720" s="228"/>
      <c r="P720" s="228"/>
      <c r="Q720" s="228"/>
      <c r="R720" s="228"/>
      <c r="S720" s="228"/>
      <c r="T720" s="229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30" t="s">
        <v>154</v>
      </c>
      <c r="AU720" s="230" t="s">
        <v>87</v>
      </c>
      <c r="AV720" s="13" t="s">
        <v>87</v>
      </c>
      <c r="AW720" s="13" t="s">
        <v>39</v>
      </c>
      <c r="AX720" s="13" t="s">
        <v>77</v>
      </c>
      <c r="AY720" s="230" t="s">
        <v>144</v>
      </c>
    </row>
    <row r="721" s="13" customFormat="1">
      <c r="A721" s="13"/>
      <c r="B721" s="219"/>
      <c r="C721" s="220"/>
      <c r="D721" s="221" t="s">
        <v>154</v>
      </c>
      <c r="E721" s="222" t="s">
        <v>32</v>
      </c>
      <c r="F721" s="223" t="s">
        <v>1348</v>
      </c>
      <c r="G721" s="220"/>
      <c r="H721" s="224">
        <v>65.212000000000003</v>
      </c>
      <c r="I721" s="225"/>
      <c r="J721" s="220"/>
      <c r="K721" s="220"/>
      <c r="L721" s="226"/>
      <c r="M721" s="227"/>
      <c r="N721" s="228"/>
      <c r="O721" s="228"/>
      <c r="P721" s="228"/>
      <c r="Q721" s="228"/>
      <c r="R721" s="228"/>
      <c r="S721" s="228"/>
      <c r="T721" s="229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0" t="s">
        <v>154</v>
      </c>
      <c r="AU721" s="230" t="s">
        <v>87</v>
      </c>
      <c r="AV721" s="13" t="s">
        <v>87</v>
      </c>
      <c r="AW721" s="13" t="s">
        <v>39</v>
      </c>
      <c r="AX721" s="13" t="s">
        <v>77</v>
      </c>
      <c r="AY721" s="230" t="s">
        <v>144</v>
      </c>
    </row>
    <row r="722" s="13" customFormat="1">
      <c r="A722" s="13"/>
      <c r="B722" s="219"/>
      <c r="C722" s="220"/>
      <c r="D722" s="221" t="s">
        <v>154</v>
      </c>
      <c r="E722" s="222" t="s">
        <v>32</v>
      </c>
      <c r="F722" s="223" t="s">
        <v>1349</v>
      </c>
      <c r="G722" s="220"/>
      <c r="H722" s="224">
        <v>100.944</v>
      </c>
      <c r="I722" s="225"/>
      <c r="J722" s="220"/>
      <c r="K722" s="220"/>
      <c r="L722" s="226"/>
      <c r="M722" s="227"/>
      <c r="N722" s="228"/>
      <c r="O722" s="228"/>
      <c r="P722" s="228"/>
      <c r="Q722" s="228"/>
      <c r="R722" s="228"/>
      <c r="S722" s="228"/>
      <c r="T722" s="229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0" t="s">
        <v>154</v>
      </c>
      <c r="AU722" s="230" t="s">
        <v>87</v>
      </c>
      <c r="AV722" s="13" t="s">
        <v>87</v>
      </c>
      <c r="AW722" s="13" t="s">
        <v>39</v>
      </c>
      <c r="AX722" s="13" t="s">
        <v>77</v>
      </c>
      <c r="AY722" s="230" t="s">
        <v>144</v>
      </c>
    </row>
    <row r="723" s="14" customFormat="1">
      <c r="A723" s="14"/>
      <c r="B723" s="241"/>
      <c r="C723" s="242"/>
      <c r="D723" s="221" t="s">
        <v>154</v>
      </c>
      <c r="E723" s="243" t="s">
        <v>32</v>
      </c>
      <c r="F723" s="244" t="s">
        <v>205</v>
      </c>
      <c r="G723" s="242"/>
      <c r="H723" s="245">
        <v>530.553</v>
      </c>
      <c r="I723" s="246"/>
      <c r="J723" s="242"/>
      <c r="K723" s="242"/>
      <c r="L723" s="247"/>
      <c r="M723" s="248"/>
      <c r="N723" s="249"/>
      <c r="O723" s="249"/>
      <c r="P723" s="249"/>
      <c r="Q723" s="249"/>
      <c r="R723" s="249"/>
      <c r="S723" s="249"/>
      <c r="T723" s="250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1" t="s">
        <v>154</v>
      </c>
      <c r="AU723" s="251" t="s">
        <v>87</v>
      </c>
      <c r="AV723" s="14" t="s">
        <v>152</v>
      </c>
      <c r="AW723" s="14" t="s">
        <v>39</v>
      </c>
      <c r="AX723" s="14" t="s">
        <v>85</v>
      </c>
      <c r="AY723" s="251" t="s">
        <v>144</v>
      </c>
    </row>
    <row r="724" s="12" customFormat="1" ht="25.92" customHeight="1">
      <c r="A724" s="12"/>
      <c r="B724" s="190"/>
      <c r="C724" s="191"/>
      <c r="D724" s="192" t="s">
        <v>76</v>
      </c>
      <c r="E724" s="193" t="s">
        <v>1350</v>
      </c>
      <c r="F724" s="193" t="s">
        <v>1351</v>
      </c>
      <c r="G724" s="191"/>
      <c r="H724" s="191"/>
      <c r="I724" s="194"/>
      <c r="J724" s="195">
        <f>BK724</f>
        <v>0</v>
      </c>
      <c r="K724" s="191"/>
      <c r="L724" s="196"/>
      <c r="M724" s="197"/>
      <c r="N724" s="198"/>
      <c r="O724" s="198"/>
      <c r="P724" s="199">
        <f>SUM(P725:P732)</f>
        <v>0</v>
      </c>
      <c r="Q724" s="198"/>
      <c r="R724" s="199">
        <f>SUM(R725:R732)</f>
        <v>0.043999999999999997</v>
      </c>
      <c r="S724" s="198"/>
      <c r="T724" s="200">
        <f>SUM(T725:T732)</f>
        <v>0</v>
      </c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R724" s="201" t="s">
        <v>152</v>
      </c>
      <c r="AT724" s="202" t="s">
        <v>76</v>
      </c>
      <c r="AU724" s="202" t="s">
        <v>77</v>
      </c>
      <c r="AY724" s="201" t="s">
        <v>144</v>
      </c>
      <c r="BK724" s="203">
        <f>SUM(BK725:BK732)</f>
        <v>0</v>
      </c>
    </row>
    <row r="725" s="2" customFormat="1">
      <c r="A725" s="40"/>
      <c r="B725" s="41"/>
      <c r="C725" s="206" t="s">
        <v>1352</v>
      </c>
      <c r="D725" s="206" t="s">
        <v>147</v>
      </c>
      <c r="E725" s="207" t="s">
        <v>1353</v>
      </c>
      <c r="F725" s="208" t="s">
        <v>1354</v>
      </c>
      <c r="G725" s="209" t="s">
        <v>1355</v>
      </c>
      <c r="H725" s="210">
        <v>30</v>
      </c>
      <c r="I725" s="211"/>
      <c r="J725" s="212">
        <f>ROUND(I725*H725,2)</f>
        <v>0</v>
      </c>
      <c r="K725" s="208" t="s">
        <v>151</v>
      </c>
      <c r="L725" s="46"/>
      <c r="M725" s="213" t="s">
        <v>32</v>
      </c>
      <c r="N725" s="214" t="s">
        <v>48</v>
      </c>
      <c r="O725" s="86"/>
      <c r="P725" s="215">
        <f>O725*H725</f>
        <v>0</v>
      </c>
      <c r="Q725" s="215">
        <v>0</v>
      </c>
      <c r="R725" s="215">
        <f>Q725*H725</f>
        <v>0</v>
      </c>
      <c r="S725" s="215">
        <v>0</v>
      </c>
      <c r="T725" s="216">
        <f>S725*H725</f>
        <v>0</v>
      </c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R725" s="217" t="s">
        <v>1356</v>
      </c>
      <c r="AT725" s="217" t="s">
        <v>147</v>
      </c>
      <c r="AU725" s="217" t="s">
        <v>85</v>
      </c>
      <c r="AY725" s="18" t="s">
        <v>144</v>
      </c>
      <c r="BE725" s="218">
        <f>IF(N725="základní",J725,0)</f>
        <v>0</v>
      </c>
      <c r="BF725" s="218">
        <f>IF(N725="snížená",J725,0)</f>
        <v>0</v>
      </c>
      <c r="BG725" s="218">
        <f>IF(N725="zákl. přenesená",J725,0)</f>
        <v>0</v>
      </c>
      <c r="BH725" s="218">
        <f>IF(N725="sníž. přenesená",J725,0)</f>
        <v>0</v>
      </c>
      <c r="BI725" s="218">
        <f>IF(N725="nulová",J725,0)</f>
        <v>0</v>
      </c>
      <c r="BJ725" s="18" t="s">
        <v>85</v>
      </c>
      <c r="BK725" s="218">
        <f>ROUND(I725*H725,2)</f>
        <v>0</v>
      </c>
      <c r="BL725" s="18" t="s">
        <v>1356</v>
      </c>
      <c r="BM725" s="217" t="s">
        <v>1357</v>
      </c>
    </row>
    <row r="726" s="2" customFormat="1">
      <c r="A726" s="40"/>
      <c r="B726" s="41"/>
      <c r="C726" s="206" t="s">
        <v>1358</v>
      </c>
      <c r="D726" s="206" t="s">
        <v>147</v>
      </c>
      <c r="E726" s="207" t="s">
        <v>1359</v>
      </c>
      <c r="F726" s="208" t="s">
        <v>1360</v>
      </c>
      <c r="G726" s="209" t="s">
        <v>1355</v>
      </c>
      <c r="H726" s="210">
        <v>10</v>
      </c>
      <c r="I726" s="211"/>
      <c r="J726" s="212">
        <f>ROUND(I726*H726,2)</f>
        <v>0</v>
      </c>
      <c r="K726" s="208" t="s">
        <v>151</v>
      </c>
      <c r="L726" s="46"/>
      <c r="M726" s="213" t="s">
        <v>32</v>
      </c>
      <c r="N726" s="214" t="s">
        <v>48</v>
      </c>
      <c r="O726" s="86"/>
      <c r="P726" s="215">
        <f>O726*H726</f>
        <v>0</v>
      </c>
      <c r="Q726" s="215">
        <v>0</v>
      </c>
      <c r="R726" s="215">
        <f>Q726*H726</f>
        <v>0</v>
      </c>
      <c r="S726" s="215">
        <v>0</v>
      </c>
      <c r="T726" s="216">
        <f>S726*H726</f>
        <v>0</v>
      </c>
      <c r="U726" s="40"/>
      <c r="V726" s="40"/>
      <c r="W726" s="40"/>
      <c r="X726" s="40"/>
      <c r="Y726" s="40"/>
      <c r="Z726" s="40"/>
      <c r="AA726" s="40"/>
      <c r="AB726" s="40"/>
      <c r="AC726" s="40"/>
      <c r="AD726" s="40"/>
      <c r="AE726" s="40"/>
      <c r="AR726" s="217" t="s">
        <v>1356</v>
      </c>
      <c r="AT726" s="217" t="s">
        <v>147</v>
      </c>
      <c r="AU726" s="217" t="s">
        <v>85</v>
      </c>
      <c r="AY726" s="18" t="s">
        <v>144</v>
      </c>
      <c r="BE726" s="218">
        <f>IF(N726="základní",J726,0)</f>
        <v>0</v>
      </c>
      <c r="BF726" s="218">
        <f>IF(N726="snížená",J726,0)</f>
        <v>0</v>
      </c>
      <c r="BG726" s="218">
        <f>IF(N726="zákl. přenesená",J726,0)</f>
        <v>0</v>
      </c>
      <c r="BH726" s="218">
        <f>IF(N726="sníž. přenesená",J726,0)</f>
        <v>0</v>
      </c>
      <c r="BI726" s="218">
        <f>IF(N726="nulová",J726,0)</f>
        <v>0</v>
      </c>
      <c r="BJ726" s="18" t="s">
        <v>85</v>
      </c>
      <c r="BK726" s="218">
        <f>ROUND(I726*H726,2)</f>
        <v>0</v>
      </c>
      <c r="BL726" s="18" t="s">
        <v>1356</v>
      </c>
      <c r="BM726" s="217" t="s">
        <v>1361</v>
      </c>
    </row>
    <row r="727" s="2" customFormat="1">
      <c r="A727" s="40"/>
      <c r="B727" s="41"/>
      <c r="C727" s="231" t="s">
        <v>1362</v>
      </c>
      <c r="D727" s="231" t="s">
        <v>193</v>
      </c>
      <c r="E727" s="232" t="s">
        <v>1363</v>
      </c>
      <c r="F727" s="233" t="s">
        <v>1364</v>
      </c>
      <c r="G727" s="234" t="s">
        <v>167</v>
      </c>
      <c r="H727" s="235">
        <v>3</v>
      </c>
      <c r="I727" s="236"/>
      <c r="J727" s="237">
        <f>ROUND(I727*H727,2)</f>
        <v>0</v>
      </c>
      <c r="K727" s="233" t="s">
        <v>151</v>
      </c>
      <c r="L727" s="238"/>
      <c r="M727" s="239" t="s">
        <v>32</v>
      </c>
      <c r="N727" s="240" t="s">
        <v>48</v>
      </c>
      <c r="O727" s="86"/>
      <c r="P727" s="215">
        <f>O727*H727</f>
        <v>0</v>
      </c>
      <c r="Q727" s="215">
        <v>0.01</v>
      </c>
      <c r="R727" s="215">
        <f>Q727*H727</f>
        <v>0.029999999999999999</v>
      </c>
      <c r="S727" s="215">
        <v>0</v>
      </c>
      <c r="T727" s="216">
        <f>S727*H727</f>
        <v>0</v>
      </c>
      <c r="U727" s="40"/>
      <c r="V727" s="40"/>
      <c r="W727" s="40"/>
      <c r="X727" s="40"/>
      <c r="Y727" s="40"/>
      <c r="Z727" s="40"/>
      <c r="AA727" s="40"/>
      <c r="AB727" s="40"/>
      <c r="AC727" s="40"/>
      <c r="AD727" s="40"/>
      <c r="AE727" s="40"/>
      <c r="AR727" s="217" t="s">
        <v>1356</v>
      </c>
      <c r="AT727" s="217" t="s">
        <v>193</v>
      </c>
      <c r="AU727" s="217" t="s">
        <v>85</v>
      </c>
      <c r="AY727" s="18" t="s">
        <v>144</v>
      </c>
      <c r="BE727" s="218">
        <f>IF(N727="základní",J727,0)</f>
        <v>0</v>
      </c>
      <c r="BF727" s="218">
        <f>IF(N727="snížená",J727,0)</f>
        <v>0</v>
      </c>
      <c r="BG727" s="218">
        <f>IF(N727="zákl. přenesená",J727,0)</f>
        <v>0</v>
      </c>
      <c r="BH727" s="218">
        <f>IF(N727="sníž. přenesená",J727,0)</f>
        <v>0</v>
      </c>
      <c r="BI727" s="218">
        <f>IF(N727="nulová",J727,0)</f>
        <v>0</v>
      </c>
      <c r="BJ727" s="18" t="s">
        <v>85</v>
      </c>
      <c r="BK727" s="218">
        <f>ROUND(I727*H727,2)</f>
        <v>0</v>
      </c>
      <c r="BL727" s="18" t="s">
        <v>1356</v>
      </c>
      <c r="BM727" s="217" t="s">
        <v>1365</v>
      </c>
    </row>
    <row r="728" s="13" customFormat="1">
      <c r="A728" s="13"/>
      <c r="B728" s="219"/>
      <c r="C728" s="220"/>
      <c r="D728" s="221" t="s">
        <v>154</v>
      </c>
      <c r="E728" s="222" t="s">
        <v>32</v>
      </c>
      <c r="F728" s="223" t="s">
        <v>1366</v>
      </c>
      <c r="G728" s="220"/>
      <c r="H728" s="224">
        <v>3</v>
      </c>
      <c r="I728" s="225"/>
      <c r="J728" s="220"/>
      <c r="K728" s="220"/>
      <c r="L728" s="226"/>
      <c r="M728" s="227"/>
      <c r="N728" s="228"/>
      <c r="O728" s="228"/>
      <c r="P728" s="228"/>
      <c r="Q728" s="228"/>
      <c r="R728" s="228"/>
      <c r="S728" s="228"/>
      <c r="T728" s="229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0" t="s">
        <v>154</v>
      </c>
      <c r="AU728" s="230" t="s">
        <v>85</v>
      </c>
      <c r="AV728" s="13" t="s">
        <v>87</v>
      </c>
      <c r="AW728" s="13" t="s">
        <v>39</v>
      </c>
      <c r="AX728" s="13" t="s">
        <v>85</v>
      </c>
      <c r="AY728" s="230" t="s">
        <v>144</v>
      </c>
    </row>
    <row r="729" s="2" customFormat="1" ht="16.5" customHeight="1">
      <c r="A729" s="40"/>
      <c r="B729" s="41"/>
      <c r="C729" s="231" t="s">
        <v>1367</v>
      </c>
      <c r="D729" s="231" t="s">
        <v>193</v>
      </c>
      <c r="E729" s="232" t="s">
        <v>1368</v>
      </c>
      <c r="F729" s="233" t="s">
        <v>1369</v>
      </c>
      <c r="G729" s="234" t="s">
        <v>189</v>
      </c>
      <c r="H729" s="235">
        <v>5</v>
      </c>
      <c r="I729" s="236"/>
      <c r="J729" s="237">
        <f>ROUND(I729*H729,2)</f>
        <v>0</v>
      </c>
      <c r="K729" s="233" t="s">
        <v>151</v>
      </c>
      <c r="L729" s="238"/>
      <c r="M729" s="239" t="s">
        <v>32</v>
      </c>
      <c r="N729" s="240" t="s">
        <v>48</v>
      </c>
      <c r="O729" s="86"/>
      <c r="P729" s="215">
        <f>O729*H729</f>
        <v>0</v>
      </c>
      <c r="Q729" s="215">
        <v>0.001</v>
      </c>
      <c r="R729" s="215">
        <f>Q729*H729</f>
        <v>0.0050000000000000001</v>
      </c>
      <c r="S729" s="215">
        <v>0</v>
      </c>
      <c r="T729" s="216">
        <f>S729*H729</f>
        <v>0</v>
      </c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R729" s="217" t="s">
        <v>1356</v>
      </c>
      <c r="AT729" s="217" t="s">
        <v>193</v>
      </c>
      <c r="AU729" s="217" t="s">
        <v>85</v>
      </c>
      <c r="AY729" s="18" t="s">
        <v>144</v>
      </c>
      <c r="BE729" s="218">
        <f>IF(N729="základní",J729,0)</f>
        <v>0</v>
      </c>
      <c r="BF729" s="218">
        <f>IF(N729="snížená",J729,0)</f>
        <v>0</v>
      </c>
      <c r="BG729" s="218">
        <f>IF(N729="zákl. přenesená",J729,0)</f>
        <v>0</v>
      </c>
      <c r="BH729" s="218">
        <f>IF(N729="sníž. přenesená",J729,0)</f>
        <v>0</v>
      </c>
      <c r="BI729" s="218">
        <f>IF(N729="nulová",J729,0)</f>
        <v>0</v>
      </c>
      <c r="BJ729" s="18" t="s">
        <v>85</v>
      </c>
      <c r="BK729" s="218">
        <f>ROUND(I729*H729,2)</f>
        <v>0</v>
      </c>
      <c r="BL729" s="18" t="s">
        <v>1356</v>
      </c>
      <c r="BM729" s="217" t="s">
        <v>1370</v>
      </c>
    </row>
    <row r="730" s="2" customFormat="1" ht="16.5" customHeight="1">
      <c r="A730" s="40"/>
      <c r="B730" s="41"/>
      <c r="C730" s="231" t="s">
        <v>1371</v>
      </c>
      <c r="D730" s="231" t="s">
        <v>193</v>
      </c>
      <c r="E730" s="232" t="s">
        <v>1372</v>
      </c>
      <c r="F730" s="233" t="s">
        <v>1373</v>
      </c>
      <c r="G730" s="234" t="s">
        <v>189</v>
      </c>
      <c r="H730" s="235">
        <v>5</v>
      </c>
      <c r="I730" s="236"/>
      <c r="J730" s="237">
        <f>ROUND(I730*H730,2)</f>
        <v>0</v>
      </c>
      <c r="K730" s="233" t="s">
        <v>32</v>
      </c>
      <c r="L730" s="238"/>
      <c r="M730" s="239" t="s">
        <v>32</v>
      </c>
      <c r="N730" s="240" t="s">
        <v>48</v>
      </c>
      <c r="O730" s="86"/>
      <c r="P730" s="215">
        <f>O730*H730</f>
        <v>0</v>
      </c>
      <c r="Q730" s="215">
        <v>0.001</v>
      </c>
      <c r="R730" s="215">
        <f>Q730*H730</f>
        <v>0.0050000000000000001</v>
      </c>
      <c r="S730" s="215">
        <v>0</v>
      </c>
      <c r="T730" s="216">
        <f>S730*H730</f>
        <v>0</v>
      </c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R730" s="217" t="s">
        <v>1356</v>
      </c>
      <c r="AT730" s="217" t="s">
        <v>193</v>
      </c>
      <c r="AU730" s="217" t="s">
        <v>85</v>
      </c>
      <c r="AY730" s="18" t="s">
        <v>144</v>
      </c>
      <c r="BE730" s="218">
        <f>IF(N730="základní",J730,0)</f>
        <v>0</v>
      </c>
      <c r="BF730" s="218">
        <f>IF(N730="snížená",J730,0)</f>
        <v>0</v>
      </c>
      <c r="BG730" s="218">
        <f>IF(N730="zákl. přenesená",J730,0)</f>
        <v>0</v>
      </c>
      <c r="BH730" s="218">
        <f>IF(N730="sníž. přenesená",J730,0)</f>
        <v>0</v>
      </c>
      <c r="BI730" s="218">
        <f>IF(N730="nulová",J730,0)</f>
        <v>0</v>
      </c>
      <c r="BJ730" s="18" t="s">
        <v>85</v>
      </c>
      <c r="BK730" s="218">
        <f>ROUND(I730*H730,2)</f>
        <v>0</v>
      </c>
      <c r="BL730" s="18" t="s">
        <v>1356</v>
      </c>
      <c r="BM730" s="217" t="s">
        <v>1374</v>
      </c>
    </row>
    <row r="731" s="2" customFormat="1" ht="16.5" customHeight="1">
      <c r="A731" s="40"/>
      <c r="B731" s="41"/>
      <c r="C731" s="231" t="s">
        <v>1375</v>
      </c>
      <c r="D731" s="231" t="s">
        <v>193</v>
      </c>
      <c r="E731" s="232" t="s">
        <v>1376</v>
      </c>
      <c r="F731" s="233" t="s">
        <v>1377</v>
      </c>
      <c r="G731" s="234" t="s">
        <v>189</v>
      </c>
      <c r="H731" s="235">
        <v>4</v>
      </c>
      <c r="I731" s="236"/>
      <c r="J731" s="237">
        <f>ROUND(I731*H731,2)</f>
        <v>0</v>
      </c>
      <c r="K731" s="233" t="s">
        <v>32</v>
      </c>
      <c r="L731" s="238"/>
      <c r="M731" s="239" t="s">
        <v>32</v>
      </c>
      <c r="N731" s="240" t="s">
        <v>48</v>
      </c>
      <c r="O731" s="86"/>
      <c r="P731" s="215">
        <f>O731*H731</f>
        <v>0</v>
      </c>
      <c r="Q731" s="215">
        <v>0.001</v>
      </c>
      <c r="R731" s="215">
        <f>Q731*H731</f>
        <v>0.0040000000000000001</v>
      </c>
      <c r="S731" s="215">
        <v>0</v>
      </c>
      <c r="T731" s="216">
        <f>S731*H731</f>
        <v>0</v>
      </c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R731" s="217" t="s">
        <v>1356</v>
      </c>
      <c r="AT731" s="217" t="s">
        <v>193</v>
      </c>
      <c r="AU731" s="217" t="s">
        <v>85</v>
      </c>
      <c r="AY731" s="18" t="s">
        <v>144</v>
      </c>
      <c r="BE731" s="218">
        <f>IF(N731="základní",J731,0)</f>
        <v>0</v>
      </c>
      <c r="BF731" s="218">
        <f>IF(N731="snížená",J731,0)</f>
        <v>0</v>
      </c>
      <c r="BG731" s="218">
        <f>IF(N731="zákl. přenesená",J731,0)</f>
        <v>0</v>
      </c>
      <c r="BH731" s="218">
        <f>IF(N731="sníž. přenesená",J731,0)</f>
        <v>0</v>
      </c>
      <c r="BI731" s="218">
        <f>IF(N731="nulová",J731,0)</f>
        <v>0</v>
      </c>
      <c r="BJ731" s="18" t="s">
        <v>85</v>
      </c>
      <c r="BK731" s="218">
        <f>ROUND(I731*H731,2)</f>
        <v>0</v>
      </c>
      <c r="BL731" s="18" t="s">
        <v>1356</v>
      </c>
      <c r="BM731" s="217" t="s">
        <v>1378</v>
      </c>
    </row>
    <row r="732" s="13" customFormat="1">
      <c r="A732" s="13"/>
      <c r="B732" s="219"/>
      <c r="C732" s="220"/>
      <c r="D732" s="221" t="s">
        <v>154</v>
      </c>
      <c r="E732" s="222" t="s">
        <v>32</v>
      </c>
      <c r="F732" s="223" t="s">
        <v>1379</v>
      </c>
      <c r="G732" s="220"/>
      <c r="H732" s="224">
        <v>4</v>
      </c>
      <c r="I732" s="225"/>
      <c r="J732" s="220"/>
      <c r="K732" s="220"/>
      <c r="L732" s="226"/>
      <c r="M732" s="266"/>
      <c r="N732" s="267"/>
      <c r="O732" s="267"/>
      <c r="P732" s="267"/>
      <c r="Q732" s="267"/>
      <c r="R732" s="267"/>
      <c r="S732" s="267"/>
      <c r="T732" s="268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30" t="s">
        <v>154</v>
      </c>
      <c r="AU732" s="230" t="s">
        <v>85</v>
      </c>
      <c r="AV732" s="13" t="s">
        <v>87</v>
      </c>
      <c r="AW732" s="13" t="s">
        <v>39</v>
      </c>
      <c r="AX732" s="13" t="s">
        <v>85</v>
      </c>
      <c r="AY732" s="230" t="s">
        <v>144</v>
      </c>
    </row>
    <row r="733" s="2" customFormat="1" ht="6.96" customHeight="1">
      <c r="A733" s="40"/>
      <c r="B733" s="61"/>
      <c r="C733" s="62"/>
      <c r="D733" s="62"/>
      <c r="E733" s="62"/>
      <c r="F733" s="62"/>
      <c r="G733" s="62"/>
      <c r="H733" s="62"/>
      <c r="I733" s="62"/>
      <c r="J733" s="62"/>
      <c r="K733" s="62"/>
      <c r="L733" s="46"/>
      <c r="M733" s="40"/>
      <c r="O733" s="40"/>
      <c r="P733" s="40"/>
      <c r="Q733" s="40"/>
      <c r="R733" s="40"/>
      <c r="S733" s="40"/>
      <c r="T733" s="40"/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</row>
  </sheetData>
  <sheetProtection sheet="1" autoFilter="0" formatColumns="0" formatRows="0" objects="1" scenarios="1" spinCount="100000" saltValue="LLzguucZJ/2JhxzcCfAHHUN/59lReG+9FNmFWp7gBtcC87NocbEDFHHBwxkCAY2ig1ichW9knkXcMvmQqDMtNQ==" hashValue="Ow2CKnjfnVwbBDsWIgw9x+HVMhfnGb2KqDZSKy20DfuX86YxJjTbxP/npDo1aBB1d/LbYeLC+LQsGZC/lH41dw==" algorithmName="SHA-512" password="CC35"/>
  <autoFilter ref="C105:K732"/>
  <mergeCells count="9">
    <mergeCell ref="E7:H7"/>
    <mergeCell ref="E9:H9"/>
    <mergeCell ref="E18:H18"/>
    <mergeCell ref="E27:H27"/>
    <mergeCell ref="E48:H48"/>
    <mergeCell ref="E50:H50"/>
    <mergeCell ref="E96:H96"/>
    <mergeCell ref="E98:H9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87</v>
      </c>
    </row>
    <row r="4" s="1" customFormat="1" ht="24.96" customHeight="1">
      <c r="B4" s="21"/>
      <c r="D4" s="132" t="s">
        <v>95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Bezbariérové úpravy, přístavba výtahu. ZŠ Podmostní 1, Plzeň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1380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32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22. 4. 2020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32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43</v>
      </c>
      <c r="E30" s="40"/>
      <c r="F30" s="40"/>
      <c r="G30" s="40"/>
      <c r="H30" s="40"/>
      <c r="I30" s="40"/>
      <c r="J30" s="146">
        <f>ROUND(J106,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45</v>
      </c>
      <c r="G32" s="40"/>
      <c r="H32" s="40"/>
      <c r="I32" s="147" t="s">
        <v>44</v>
      </c>
      <c r="J32" s="147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47</v>
      </c>
      <c r="E33" s="134" t="s">
        <v>48</v>
      </c>
      <c r="F33" s="149">
        <f>ROUND((SUM(BE106:BE472)),  2)</f>
        <v>0</v>
      </c>
      <c r="G33" s="40"/>
      <c r="H33" s="40"/>
      <c r="I33" s="150">
        <v>0.20999999999999999</v>
      </c>
      <c r="J33" s="149">
        <f>ROUND(((SUM(BE106:BE472))*I33),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49">
        <f>ROUND((SUM(BF106:BF472)),  2)</f>
        <v>0</v>
      </c>
      <c r="G34" s="40"/>
      <c r="H34" s="40"/>
      <c r="I34" s="150">
        <v>0.14999999999999999</v>
      </c>
      <c r="J34" s="149">
        <f>ROUND(((SUM(BF106:BF472))*I34),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49">
        <f>ROUND((SUM(BG106:BG472)),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49">
        <f>ROUND((SUM(BH106:BH472)),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49">
        <f>ROUND((SUM(BI106:BI472)),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53</v>
      </c>
      <c r="E39" s="153"/>
      <c r="F39" s="153"/>
      <c r="G39" s="154" t="s">
        <v>54</v>
      </c>
      <c r="H39" s="155" t="s">
        <v>55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Bezbariérové úpravy, přístavba výtahu. ZŠ Podmostní 1, Plzeň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Přístavba osobního bezbariérového výtahu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Plzeň</v>
      </c>
      <c r="G52" s="42"/>
      <c r="H52" s="42"/>
      <c r="I52" s="33" t="s">
        <v>24</v>
      </c>
      <c r="J52" s="74" t="str">
        <f>IF(J12="","",J12)</f>
        <v>22. 4. 2020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Plzeňský kraj</v>
      </c>
      <c r="G54" s="42"/>
      <c r="H54" s="42"/>
      <c r="I54" s="33" t="s">
        <v>37</v>
      </c>
      <c r="J54" s="38" t="str">
        <f>E21</f>
        <v>Area Projekt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Area Projekt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99</v>
      </c>
      <c r="D57" s="164"/>
      <c r="E57" s="164"/>
      <c r="F57" s="164"/>
      <c r="G57" s="164"/>
      <c r="H57" s="164"/>
      <c r="I57" s="164"/>
      <c r="J57" s="165" t="s">
        <v>100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75</v>
      </c>
      <c r="D59" s="42"/>
      <c r="E59" s="42"/>
      <c r="F59" s="42"/>
      <c r="G59" s="42"/>
      <c r="H59" s="42"/>
      <c r="I59" s="42"/>
      <c r="J59" s="104">
        <f>J106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101</v>
      </c>
    </row>
    <row r="60" s="9" customFormat="1" ht="24.96" customHeight="1">
      <c r="A60" s="9"/>
      <c r="B60" s="167"/>
      <c r="C60" s="168"/>
      <c r="D60" s="169" t="s">
        <v>102</v>
      </c>
      <c r="E60" s="170"/>
      <c r="F60" s="170"/>
      <c r="G60" s="170"/>
      <c r="H60" s="170"/>
      <c r="I60" s="170"/>
      <c r="J60" s="171">
        <f>J107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1381</v>
      </c>
      <c r="E61" s="176"/>
      <c r="F61" s="176"/>
      <c r="G61" s="176"/>
      <c r="H61" s="176"/>
      <c r="I61" s="176"/>
      <c r="J61" s="177">
        <f>J108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1382</v>
      </c>
      <c r="E62" s="176"/>
      <c r="F62" s="176"/>
      <c r="G62" s="176"/>
      <c r="H62" s="176"/>
      <c r="I62" s="176"/>
      <c r="J62" s="177">
        <f>J141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103</v>
      </c>
      <c r="E63" s="176"/>
      <c r="F63" s="176"/>
      <c r="G63" s="176"/>
      <c r="H63" s="176"/>
      <c r="I63" s="176"/>
      <c r="J63" s="177">
        <f>J168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1383</v>
      </c>
      <c r="E64" s="176"/>
      <c r="F64" s="176"/>
      <c r="G64" s="176"/>
      <c r="H64" s="176"/>
      <c r="I64" s="176"/>
      <c r="J64" s="177">
        <f>J185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105</v>
      </c>
      <c r="E65" s="176"/>
      <c r="F65" s="176"/>
      <c r="G65" s="176"/>
      <c r="H65" s="176"/>
      <c r="I65" s="176"/>
      <c r="J65" s="177">
        <f>J189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1384</v>
      </c>
      <c r="E66" s="176"/>
      <c r="F66" s="176"/>
      <c r="G66" s="176"/>
      <c r="H66" s="176"/>
      <c r="I66" s="176"/>
      <c r="J66" s="177">
        <f>J238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73"/>
      <c r="C67" s="174"/>
      <c r="D67" s="175" t="s">
        <v>1385</v>
      </c>
      <c r="E67" s="176"/>
      <c r="F67" s="176"/>
      <c r="G67" s="176"/>
      <c r="H67" s="176"/>
      <c r="I67" s="176"/>
      <c r="J67" s="177">
        <f>J257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107</v>
      </c>
      <c r="E68" s="176"/>
      <c r="F68" s="176"/>
      <c r="G68" s="176"/>
      <c r="H68" s="176"/>
      <c r="I68" s="176"/>
      <c r="J68" s="177">
        <f>J259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7"/>
      <c r="C69" s="168"/>
      <c r="D69" s="169" t="s">
        <v>109</v>
      </c>
      <c r="E69" s="170"/>
      <c r="F69" s="170"/>
      <c r="G69" s="170"/>
      <c r="H69" s="170"/>
      <c r="I69" s="170"/>
      <c r="J69" s="171">
        <f>J265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3"/>
      <c r="C70" s="174"/>
      <c r="D70" s="175" t="s">
        <v>1386</v>
      </c>
      <c r="E70" s="176"/>
      <c r="F70" s="176"/>
      <c r="G70" s="176"/>
      <c r="H70" s="176"/>
      <c r="I70" s="176"/>
      <c r="J70" s="177">
        <f>J266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110</v>
      </c>
      <c r="E71" s="176"/>
      <c r="F71" s="176"/>
      <c r="G71" s="176"/>
      <c r="H71" s="176"/>
      <c r="I71" s="176"/>
      <c r="J71" s="177">
        <f>J287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116</v>
      </c>
      <c r="E72" s="176"/>
      <c r="F72" s="176"/>
      <c r="G72" s="176"/>
      <c r="H72" s="176"/>
      <c r="I72" s="176"/>
      <c r="J72" s="177">
        <f>J302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118</v>
      </c>
      <c r="E73" s="176"/>
      <c r="F73" s="176"/>
      <c r="G73" s="176"/>
      <c r="H73" s="176"/>
      <c r="I73" s="176"/>
      <c r="J73" s="177">
        <f>J317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119</v>
      </c>
      <c r="E74" s="176"/>
      <c r="F74" s="176"/>
      <c r="G74" s="176"/>
      <c r="H74" s="176"/>
      <c r="I74" s="176"/>
      <c r="J74" s="177">
        <f>J320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120</v>
      </c>
      <c r="E75" s="176"/>
      <c r="F75" s="176"/>
      <c r="G75" s="176"/>
      <c r="H75" s="176"/>
      <c r="I75" s="176"/>
      <c r="J75" s="177">
        <f>J361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1387</v>
      </c>
      <c r="E76" s="176"/>
      <c r="F76" s="176"/>
      <c r="G76" s="176"/>
      <c r="H76" s="176"/>
      <c r="I76" s="176"/>
      <c r="J76" s="177">
        <f>J367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121</v>
      </c>
      <c r="E77" s="176"/>
      <c r="F77" s="176"/>
      <c r="G77" s="176"/>
      <c r="H77" s="176"/>
      <c r="I77" s="176"/>
      <c r="J77" s="177">
        <f>J385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122</v>
      </c>
      <c r="E78" s="176"/>
      <c r="F78" s="176"/>
      <c r="G78" s="176"/>
      <c r="H78" s="176"/>
      <c r="I78" s="176"/>
      <c r="J78" s="177">
        <f>J404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3"/>
      <c r="C79" s="174"/>
      <c r="D79" s="175" t="s">
        <v>123</v>
      </c>
      <c r="E79" s="176"/>
      <c r="F79" s="176"/>
      <c r="G79" s="176"/>
      <c r="H79" s="176"/>
      <c r="I79" s="176"/>
      <c r="J79" s="177">
        <f>J409</f>
        <v>0</v>
      </c>
      <c r="K79" s="174"/>
      <c r="L79" s="17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3"/>
      <c r="C80" s="174"/>
      <c r="D80" s="175" t="s">
        <v>126</v>
      </c>
      <c r="E80" s="176"/>
      <c r="F80" s="176"/>
      <c r="G80" s="176"/>
      <c r="H80" s="176"/>
      <c r="I80" s="176"/>
      <c r="J80" s="177">
        <f>J427</f>
        <v>0</v>
      </c>
      <c r="K80" s="174"/>
      <c r="L80" s="17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3"/>
      <c r="C81" s="174"/>
      <c r="D81" s="175" t="s">
        <v>127</v>
      </c>
      <c r="E81" s="176"/>
      <c r="F81" s="176"/>
      <c r="G81" s="176"/>
      <c r="H81" s="176"/>
      <c r="I81" s="176"/>
      <c r="J81" s="177">
        <f>J436</f>
        <v>0</v>
      </c>
      <c r="K81" s="174"/>
      <c r="L81" s="17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3"/>
      <c r="C82" s="174"/>
      <c r="D82" s="175" t="s">
        <v>1388</v>
      </c>
      <c r="E82" s="176"/>
      <c r="F82" s="176"/>
      <c r="G82" s="176"/>
      <c r="H82" s="176"/>
      <c r="I82" s="176"/>
      <c r="J82" s="177">
        <f>J449</f>
        <v>0</v>
      </c>
      <c r="K82" s="174"/>
      <c r="L82" s="17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9" customFormat="1" ht="24.96" customHeight="1">
      <c r="A83" s="9"/>
      <c r="B83" s="167"/>
      <c r="C83" s="168"/>
      <c r="D83" s="169" t="s">
        <v>1389</v>
      </c>
      <c r="E83" s="170"/>
      <c r="F83" s="170"/>
      <c r="G83" s="170"/>
      <c r="H83" s="170"/>
      <c r="I83" s="170"/>
      <c r="J83" s="171">
        <f>J453</f>
        <v>0</v>
      </c>
      <c r="K83" s="168"/>
      <c r="L83" s="172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</row>
    <row r="84" s="10" customFormat="1" ht="19.92" customHeight="1">
      <c r="A84" s="10"/>
      <c r="B84" s="173"/>
      <c r="C84" s="174"/>
      <c r="D84" s="175" t="s">
        <v>1390</v>
      </c>
      <c r="E84" s="176"/>
      <c r="F84" s="176"/>
      <c r="G84" s="176"/>
      <c r="H84" s="176"/>
      <c r="I84" s="176"/>
      <c r="J84" s="177">
        <f>J454</f>
        <v>0</v>
      </c>
      <c r="K84" s="174"/>
      <c r="L84" s="178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9" customFormat="1" ht="24.96" customHeight="1">
      <c r="A85" s="9"/>
      <c r="B85" s="167"/>
      <c r="C85" s="168"/>
      <c r="D85" s="169" t="s">
        <v>128</v>
      </c>
      <c r="E85" s="170"/>
      <c r="F85" s="170"/>
      <c r="G85" s="170"/>
      <c r="H85" s="170"/>
      <c r="I85" s="170"/>
      <c r="J85" s="171">
        <f>J465</f>
        <v>0</v>
      </c>
      <c r="K85" s="168"/>
      <c r="L85" s="172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</row>
    <row r="86" s="9" customFormat="1" ht="24.96" customHeight="1">
      <c r="A86" s="9"/>
      <c r="B86" s="167"/>
      <c r="C86" s="168"/>
      <c r="D86" s="169" t="s">
        <v>1391</v>
      </c>
      <c r="E86" s="170"/>
      <c r="F86" s="170"/>
      <c r="G86" s="170"/>
      <c r="H86" s="170"/>
      <c r="I86" s="170"/>
      <c r="J86" s="171">
        <f>J470</f>
        <v>0</v>
      </c>
      <c r="K86" s="168"/>
      <c r="L86" s="172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</row>
    <row r="87" s="2" customFormat="1" ht="21.84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61"/>
      <c r="C88" s="62"/>
      <c r="D88" s="62"/>
      <c r="E88" s="62"/>
      <c r="F88" s="62"/>
      <c r="G88" s="62"/>
      <c r="H88" s="62"/>
      <c r="I88" s="62"/>
      <c r="J88" s="62"/>
      <c r="K88" s="6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92" s="2" customFormat="1" ht="6.96" customHeight="1">
      <c r="A92" s="40"/>
      <c r="B92" s="63"/>
      <c r="C92" s="64"/>
      <c r="D92" s="64"/>
      <c r="E92" s="64"/>
      <c r="F92" s="64"/>
      <c r="G92" s="64"/>
      <c r="H92" s="64"/>
      <c r="I92" s="64"/>
      <c r="J92" s="64"/>
      <c r="K92" s="64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4.96" customHeight="1">
      <c r="A93" s="40"/>
      <c r="B93" s="41"/>
      <c r="C93" s="24" t="s">
        <v>129</v>
      </c>
      <c r="D93" s="42"/>
      <c r="E93" s="42"/>
      <c r="F93" s="42"/>
      <c r="G93" s="42"/>
      <c r="H93" s="42"/>
      <c r="I93" s="42"/>
      <c r="J93" s="42"/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2" customHeight="1">
      <c r="A95" s="40"/>
      <c r="B95" s="41"/>
      <c r="C95" s="33" t="s">
        <v>16</v>
      </c>
      <c r="D95" s="42"/>
      <c r="E95" s="42"/>
      <c r="F95" s="42"/>
      <c r="G95" s="42"/>
      <c r="H95" s="42"/>
      <c r="I95" s="42"/>
      <c r="J95" s="42"/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6.5" customHeight="1">
      <c r="A96" s="40"/>
      <c r="B96" s="41"/>
      <c r="C96" s="42"/>
      <c r="D96" s="42"/>
      <c r="E96" s="162" t="str">
        <f>E7</f>
        <v>Bezbariérové úpravy, přístavba výtahu. ZŠ Podmostní 1, Plzeň</v>
      </c>
      <c r="F96" s="33"/>
      <c r="G96" s="33"/>
      <c r="H96" s="33"/>
      <c r="I96" s="42"/>
      <c r="J96" s="42"/>
      <c r="K96" s="4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2" customHeight="1">
      <c r="A97" s="40"/>
      <c r="B97" s="41"/>
      <c r="C97" s="33" t="s">
        <v>96</v>
      </c>
      <c r="D97" s="42"/>
      <c r="E97" s="42"/>
      <c r="F97" s="42"/>
      <c r="G97" s="42"/>
      <c r="H97" s="42"/>
      <c r="I97" s="42"/>
      <c r="J97" s="42"/>
      <c r="K97" s="42"/>
      <c r="L97" s="13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6.5" customHeight="1">
      <c r="A98" s="40"/>
      <c r="B98" s="41"/>
      <c r="C98" s="42"/>
      <c r="D98" s="42"/>
      <c r="E98" s="71" t="str">
        <f>E9</f>
        <v>02 - Přístavba osobního bezbariérového výtahu</v>
      </c>
      <c r="F98" s="42"/>
      <c r="G98" s="42"/>
      <c r="H98" s="42"/>
      <c r="I98" s="42"/>
      <c r="J98" s="42"/>
      <c r="K98" s="42"/>
      <c r="L98" s="13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6.96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13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2" customHeight="1">
      <c r="A100" s="40"/>
      <c r="B100" s="41"/>
      <c r="C100" s="33" t="s">
        <v>22</v>
      </c>
      <c r="D100" s="42"/>
      <c r="E100" s="42"/>
      <c r="F100" s="28" t="str">
        <f>F12</f>
        <v>Plzeň</v>
      </c>
      <c r="G100" s="42"/>
      <c r="H100" s="42"/>
      <c r="I100" s="33" t="s">
        <v>24</v>
      </c>
      <c r="J100" s="74" t="str">
        <f>IF(J12="","",J12)</f>
        <v>22. 4. 2020</v>
      </c>
      <c r="K100" s="42"/>
      <c r="L100" s="13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6.96" customHeight="1">
      <c r="A101" s="40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136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15.15" customHeight="1">
      <c r="A102" s="40"/>
      <c r="B102" s="41"/>
      <c r="C102" s="33" t="s">
        <v>30</v>
      </c>
      <c r="D102" s="42"/>
      <c r="E102" s="42"/>
      <c r="F102" s="28" t="str">
        <f>E15</f>
        <v>Plzeňský kraj</v>
      </c>
      <c r="G102" s="42"/>
      <c r="H102" s="42"/>
      <c r="I102" s="33" t="s">
        <v>37</v>
      </c>
      <c r="J102" s="38" t="str">
        <f>E21</f>
        <v>Area Projekt s.r.o.</v>
      </c>
      <c r="K102" s="42"/>
      <c r="L102" s="136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15.15" customHeight="1">
      <c r="A103" s="40"/>
      <c r="B103" s="41"/>
      <c r="C103" s="33" t="s">
        <v>35</v>
      </c>
      <c r="D103" s="42"/>
      <c r="E103" s="42"/>
      <c r="F103" s="28" t="str">
        <f>IF(E18="","",E18)</f>
        <v>Vyplň údaj</v>
      </c>
      <c r="G103" s="42"/>
      <c r="H103" s="42"/>
      <c r="I103" s="33" t="s">
        <v>40</v>
      </c>
      <c r="J103" s="38" t="str">
        <f>E24</f>
        <v>Area Projekt s.r.o.</v>
      </c>
      <c r="K103" s="42"/>
      <c r="L103" s="136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10.32" customHeight="1">
      <c r="A104" s="40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136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11" customFormat="1" ht="29.28" customHeight="1">
      <c r="A105" s="179"/>
      <c r="B105" s="180"/>
      <c r="C105" s="181" t="s">
        <v>130</v>
      </c>
      <c r="D105" s="182" t="s">
        <v>62</v>
      </c>
      <c r="E105" s="182" t="s">
        <v>58</v>
      </c>
      <c r="F105" s="182" t="s">
        <v>59</v>
      </c>
      <c r="G105" s="182" t="s">
        <v>131</v>
      </c>
      <c r="H105" s="182" t="s">
        <v>132</v>
      </c>
      <c r="I105" s="182" t="s">
        <v>133</v>
      </c>
      <c r="J105" s="182" t="s">
        <v>100</v>
      </c>
      <c r="K105" s="183" t="s">
        <v>134</v>
      </c>
      <c r="L105" s="184"/>
      <c r="M105" s="94" t="s">
        <v>32</v>
      </c>
      <c r="N105" s="95" t="s">
        <v>47</v>
      </c>
      <c r="O105" s="95" t="s">
        <v>135</v>
      </c>
      <c r="P105" s="95" t="s">
        <v>136</v>
      </c>
      <c r="Q105" s="95" t="s">
        <v>137</v>
      </c>
      <c r="R105" s="95" t="s">
        <v>138</v>
      </c>
      <c r="S105" s="95" t="s">
        <v>139</v>
      </c>
      <c r="T105" s="96" t="s">
        <v>140</v>
      </c>
      <c r="U105" s="179"/>
      <c r="V105" s="179"/>
      <c r="W105" s="179"/>
      <c r="X105" s="179"/>
      <c r="Y105" s="179"/>
      <c r="Z105" s="179"/>
      <c r="AA105" s="179"/>
      <c r="AB105" s="179"/>
      <c r="AC105" s="179"/>
      <c r="AD105" s="179"/>
      <c r="AE105" s="179"/>
    </row>
    <row r="106" s="2" customFormat="1" ht="22.8" customHeight="1">
      <c r="A106" s="40"/>
      <c r="B106" s="41"/>
      <c r="C106" s="101" t="s">
        <v>141</v>
      </c>
      <c r="D106" s="42"/>
      <c r="E106" s="42"/>
      <c r="F106" s="42"/>
      <c r="G106" s="42"/>
      <c r="H106" s="42"/>
      <c r="I106" s="42"/>
      <c r="J106" s="185">
        <f>BK106</f>
        <v>0</v>
      </c>
      <c r="K106" s="42"/>
      <c r="L106" s="46"/>
      <c r="M106" s="97"/>
      <c r="N106" s="186"/>
      <c r="O106" s="98"/>
      <c r="P106" s="187">
        <f>P107+P265+P453+P465+P470</f>
        <v>0</v>
      </c>
      <c r="Q106" s="98"/>
      <c r="R106" s="187">
        <f>R107+R265+R453+R465+R470</f>
        <v>244.14432590999999</v>
      </c>
      <c r="S106" s="98"/>
      <c r="T106" s="188">
        <f>T107+T265+T453+T465+T470</f>
        <v>9.4423464199999998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8" t="s">
        <v>76</v>
      </c>
      <c r="AU106" s="18" t="s">
        <v>101</v>
      </c>
      <c r="BK106" s="189">
        <f>BK107+BK265+BK453+BK465+BK470</f>
        <v>0</v>
      </c>
    </row>
    <row r="107" s="12" customFormat="1" ht="25.92" customHeight="1">
      <c r="A107" s="12"/>
      <c r="B107" s="190"/>
      <c r="C107" s="191"/>
      <c r="D107" s="192" t="s">
        <v>76</v>
      </c>
      <c r="E107" s="193" t="s">
        <v>142</v>
      </c>
      <c r="F107" s="193" t="s">
        <v>143</v>
      </c>
      <c r="G107" s="191"/>
      <c r="H107" s="191"/>
      <c r="I107" s="194"/>
      <c r="J107" s="195">
        <f>BK107</f>
        <v>0</v>
      </c>
      <c r="K107" s="191"/>
      <c r="L107" s="196"/>
      <c r="M107" s="197"/>
      <c r="N107" s="198"/>
      <c r="O107" s="198"/>
      <c r="P107" s="199">
        <f>P108+P141+P168+P185+P189+P238+P259</f>
        <v>0</v>
      </c>
      <c r="Q107" s="198"/>
      <c r="R107" s="199">
        <f>R108+R141+R168+R185+R189+R238+R259</f>
        <v>233.77980556</v>
      </c>
      <c r="S107" s="198"/>
      <c r="T107" s="200">
        <f>T108+T141+T168+T185+T189+T238+T259</f>
        <v>9.0460379999999994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1" t="s">
        <v>85</v>
      </c>
      <c r="AT107" s="202" t="s">
        <v>76</v>
      </c>
      <c r="AU107" s="202" t="s">
        <v>77</v>
      </c>
      <c r="AY107" s="201" t="s">
        <v>144</v>
      </c>
      <c r="BK107" s="203">
        <f>BK108+BK141+BK168+BK185+BK189+BK238+BK259</f>
        <v>0</v>
      </c>
    </row>
    <row r="108" s="12" customFormat="1" ht="22.8" customHeight="1">
      <c r="A108" s="12"/>
      <c r="B108" s="190"/>
      <c r="C108" s="191"/>
      <c r="D108" s="192" t="s">
        <v>76</v>
      </c>
      <c r="E108" s="204" t="s">
        <v>85</v>
      </c>
      <c r="F108" s="204" t="s">
        <v>1392</v>
      </c>
      <c r="G108" s="191"/>
      <c r="H108" s="191"/>
      <c r="I108" s="194"/>
      <c r="J108" s="205">
        <f>BK108</f>
        <v>0</v>
      </c>
      <c r="K108" s="191"/>
      <c r="L108" s="196"/>
      <c r="M108" s="197"/>
      <c r="N108" s="198"/>
      <c r="O108" s="198"/>
      <c r="P108" s="199">
        <f>SUM(P109:P140)</f>
        <v>0</v>
      </c>
      <c r="Q108" s="198"/>
      <c r="R108" s="199">
        <f>SUM(R109:R140)</f>
        <v>0.00084000000000000003</v>
      </c>
      <c r="S108" s="198"/>
      <c r="T108" s="200">
        <f>SUM(T109:T140)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1" t="s">
        <v>85</v>
      </c>
      <c r="AT108" s="202" t="s">
        <v>76</v>
      </c>
      <c r="AU108" s="202" t="s">
        <v>85</v>
      </c>
      <c r="AY108" s="201" t="s">
        <v>144</v>
      </c>
      <c r="BK108" s="203">
        <f>SUM(BK109:BK140)</f>
        <v>0</v>
      </c>
    </row>
    <row r="109" s="2" customFormat="1">
      <c r="A109" s="40"/>
      <c r="B109" s="41"/>
      <c r="C109" s="206" t="s">
        <v>85</v>
      </c>
      <c r="D109" s="206" t="s">
        <v>147</v>
      </c>
      <c r="E109" s="207" t="s">
        <v>1393</v>
      </c>
      <c r="F109" s="208" t="s">
        <v>1394</v>
      </c>
      <c r="G109" s="209" t="s">
        <v>1355</v>
      </c>
      <c r="H109" s="210">
        <v>28</v>
      </c>
      <c r="I109" s="211"/>
      <c r="J109" s="212">
        <f>ROUND(I109*H109,2)</f>
        <v>0</v>
      </c>
      <c r="K109" s="208" t="s">
        <v>151</v>
      </c>
      <c r="L109" s="46"/>
      <c r="M109" s="213" t="s">
        <v>32</v>
      </c>
      <c r="N109" s="214" t="s">
        <v>48</v>
      </c>
      <c r="O109" s="86"/>
      <c r="P109" s="215">
        <f>O109*H109</f>
        <v>0</v>
      </c>
      <c r="Q109" s="215">
        <v>3.0000000000000001E-05</v>
      </c>
      <c r="R109" s="215">
        <f>Q109*H109</f>
        <v>0.00084000000000000003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152</v>
      </c>
      <c r="AT109" s="217" t="s">
        <v>147</v>
      </c>
      <c r="AU109" s="217" t="s">
        <v>87</v>
      </c>
      <c r="AY109" s="18" t="s">
        <v>144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8" t="s">
        <v>85</v>
      </c>
      <c r="BK109" s="218">
        <f>ROUND(I109*H109,2)</f>
        <v>0</v>
      </c>
      <c r="BL109" s="18" t="s">
        <v>152</v>
      </c>
      <c r="BM109" s="217" t="s">
        <v>1395</v>
      </c>
    </row>
    <row r="110" s="2" customFormat="1">
      <c r="A110" s="40"/>
      <c r="B110" s="41"/>
      <c r="C110" s="206" t="s">
        <v>87</v>
      </c>
      <c r="D110" s="206" t="s">
        <v>147</v>
      </c>
      <c r="E110" s="207" t="s">
        <v>1396</v>
      </c>
      <c r="F110" s="208" t="s">
        <v>1397</v>
      </c>
      <c r="G110" s="209" t="s">
        <v>1398</v>
      </c>
      <c r="H110" s="210">
        <v>14</v>
      </c>
      <c r="I110" s="211"/>
      <c r="J110" s="212">
        <f>ROUND(I110*H110,2)</f>
        <v>0</v>
      </c>
      <c r="K110" s="208" t="s">
        <v>151</v>
      </c>
      <c r="L110" s="46"/>
      <c r="M110" s="213" t="s">
        <v>32</v>
      </c>
      <c r="N110" s="214" t="s">
        <v>48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152</v>
      </c>
      <c r="AT110" s="217" t="s">
        <v>147</v>
      </c>
      <c r="AU110" s="217" t="s">
        <v>87</v>
      </c>
      <c r="AY110" s="18" t="s">
        <v>144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8" t="s">
        <v>85</v>
      </c>
      <c r="BK110" s="218">
        <f>ROUND(I110*H110,2)</f>
        <v>0</v>
      </c>
      <c r="BL110" s="18" t="s">
        <v>152</v>
      </c>
      <c r="BM110" s="217" t="s">
        <v>1399</v>
      </c>
    </row>
    <row r="111" s="2" customFormat="1" ht="33" customHeight="1">
      <c r="A111" s="40"/>
      <c r="B111" s="41"/>
      <c r="C111" s="206" t="s">
        <v>145</v>
      </c>
      <c r="D111" s="206" t="s">
        <v>147</v>
      </c>
      <c r="E111" s="207" t="s">
        <v>1400</v>
      </c>
      <c r="F111" s="208" t="s">
        <v>1401</v>
      </c>
      <c r="G111" s="209" t="s">
        <v>150</v>
      </c>
      <c r="H111" s="210">
        <v>12.5</v>
      </c>
      <c r="I111" s="211"/>
      <c r="J111" s="212">
        <f>ROUND(I111*H111,2)</f>
        <v>0</v>
      </c>
      <c r="K111" s="208" t="s">
        <v>151</v>
      </c>
      <c r="L111" s="46"/>
      <c r="M111" s="213" t="s">
        <v>32</v>
      </c>
      <c r="N111" s="214" t="s">
        <v>48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152</v>
      </c>
      <c r="AT111" s="217" t="s">
        <v>147</v>
      </c>
      <c r="AU111" s="217" t="s">
        <v>87</v>
      </c>
      <c r="AY111" s="18" t="s">
        <v>144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8" t="s">
        <v>85</v>
      </c>
      <c r="BK111" s="218">
        <f>ROUND(I111*H111,2)</f>
        <v>0</v>
      </c>
      <c r="BL111" s="18" t="s">
        <v>152</v>
      </c>
      <c r="BM111" s="217" t="s">
        <v>1402</v>
      </c>
    </row>
    <row r="112" s="13" customFormat="1">
      <c r="A112" s="13"/>
      <c r="B112" s="219"/>
      <c r="C112" s="220"/>
      <c r="D112" s="221" t="s">
        <v>154</v>
      </c>
      <c r="E112" s="222" t="s">
        <v>32</v>
      </c>
      <c r="F112" s="223" t="s">
        <v>1403</v>
      </c>
      <c r="G112" s="220"/>
      <c r="H112" s="224">
        <v>12.5</v>
      </c>
      <c r="I112" s="225"/>
      <c r="J112" s="220"/>
      <c r="K112" s="220"/>
      <c r="L112" s="226"/>
      <c r="M112" s="227"/>
      <c r="N112" s="228"/>
      <c r="O112" s="228"/>
      <c r="P112" s="228"/>
      <c r="Q112" s="228"/>
      <c r="R112" s="228"/>
      <c r="S112" s="228"/>
      <c r="T112" s="22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0" t="s">
        <v>154</v>
      </c>
      <c r="AU112" s="230" t="s">
        <v>87</v>
      </c>
      <c r="AV112" s="13" t="s">
        <v>87</v>
      </c>
      <c r="AW112" s="13" t="s">
        <v>39</v>
      </c>
      <c r="AX112" s="13" t="s">
        <v>85</v>
      </c>
      <c r="AY112" s="230" t="s">
        <v>144</v>
      </c>
    </row>
    <row r="113" s="2" customFormat="1">
      <c r="A113" s="40"/>
      <c r="B113" s="41"/>
      <c r="C113" s="206" t="s">
        <v>152</v>
      </c>
      <c r="D113" s="206" t="s">
        <v>147</v>
      </c>
      <c r="E113" s="207" t="s">
        <v>1404</v>
      </c>
      <c r="F113" s="208" t="s">
        <v>1405</v>
      </c>
      <c r="G113" s="209" t="s">
        <v>150</v>
      </c>
      <c r="H113" s="210">
        <v>35.652000000000001</v>
      </c>
      <c r="I113" s="211"/>
      <c r="J113" s="212">
        <f>ROUND(I113*H113,2)</f>
        <v>0</v>
      </c>
      <c r="K113" s="208" t="s">
        <v>1406</v>
      </c>
      <c r="L113" s="46"/>
      <c r="M113" s="213" t="s">
        <v>32</v>
      </c>
      <c r="N113" s="214" t="s">
        <v>48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152</v>
      </c>
      <c r="AT113" s="217" t="s">
        <v>147</v>
      </c>
      <c r="AU113" s="217" t="s">
        <v>87</v>
      </c>
      <c r="AY113" s="18" t="s">
        <v>144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8" t="s">
        <v>85</v>
      </c>
      <c r="BK113" s="218">
        <f>ROUND(I113*H113,2)</f>
        <v>0</v>
      </c>
      <c r="BL113" s="18" t="s">
        <v>152</v>
      </c>
      <c r="BM113" s="217" t="s">
        <v>1407</v>
      </c>
    </row>
    <row r="114" s="15" customFormat="1">
      <c r="A114" s="15"/>
      <c r="B114" s="256"/>
      <c r="C114" s="257"/>
      <c r="D114" s="221" t="s">
        <v>154</v>
      </c>
      <c r="E114" s="258" t="s">
        <v>32</v>
      </c>
      <c r="F114" s="259" t="s">
        <v>1408</v>
      </c>
      <c r="G114" s="257"/>
      <c r="H114" s="258" t="s">
        <v>32</v>
      </c>
      <c r="I114" s="260"/>
      <c r="J114" s="257"/>
      <c r="K114" s="257"/>
      <c r="L114" s="261"/>
      <c r="M114" s="262"/>
      <c r="N114" s="263"/>
      <c r="O114" s="263"/>
      <c r="P114" s="263"/>
      <c r="Q114" s="263"/>
      <c r="R114" s="263"/>
      <c r="S114" s="263"/>
      <c r="T114" s="264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5" t="s">
        <v>154</v>
      </c>
      <c r="AU114" s="265" t="s">
        <v>87</v>
      </c>
      <c r="AV114" s="15" t="s">
        <v>85</v>
      </c>
      <c r="AW114" s="15" t="s">
        <v>39</v>
      </c>
      <c r="AX114" s="15" t="s">
        <v>77</v>
      </c>
      <c r="AY114" s="265" t="s">
        <v>144</v>
      </c>
    </row>
    <row r="115" s="13" customFormat="1">
      <c r="A115" s="13"/>
      <c r="B115" s="219"/>
      <c r="C115" s="220"/>
      <c r="D115" s="221" t="s">
        <v>154</v>
      </c>
      <c r="E115" s="222" t="s">
        <v>32</v>
      </c>
      <c r="F115" s="223" t="s">
        <v>1409</v>
      </c>
      <c r="G115" s="220"/>
      <c r="H115" s="224">
        <v>35.652000000000001</v>
      </c>
      <c r="I115" s="225"/>
      <c r="J115" s="220"/>
      <c r="K115" s="220"/>
      <c r="L115" s="226"/>
      <c r="M115" s="227"/>
      <c r="N115" s="228"/>
      <c r="O115" s="228"/>
      <c r="P115" s="228"/>
      <c r="Q115" s="228"/>
      <c r="R115" s="228"/>
      <c r="S115" s="228"/>
      <c r="T115" s="22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0" t="s">
        <v>154</v>
      </c>
      <c r="AU115" s="230" t="s">
        <v>87</v>
      </c>
      <c r="AV115" s="13" t="s">
        <v>87</v>
      </c>
      <c r="AW115" s="13" t="s">
        <v>39</v>
      </c>
      <c r="AX115" s="13" t="s">
        <v>85</v>
      </c>
      <c r="AY115" s="230" t="s">
        <v>144</v>
      </c>
    </row>
    <row r="116" s="2" customFormat="1">
      <c r="A116" s="40"/>
      <c r="B116" s="41"/>
      <c r="C116" s="206" t="s">
        <v>170</v>
      </c>
      <c r="D116" s="206" t="s">
        <v>147</v>
      </c>
      <c r="E116" s="207" t="s">
        <v>1410</v>
      </c>
      <c r="F116" s="208" t="s">
        <v>1411</v>
      </c>
      <c r="G116" s="209" t="s">
        <v>150</v>
      </c>
      <c r="H116" s="210">
        <v>19.030000000000001</v>
      </c>
      <c r="I116" s="211"/>
      <c r="J116" s="212">
        <f>ROUND(I116*H116,2)</f>
        <v>0</v>
      </c>
      <c r="K116" s="208" t="s">
        <v>151</v>
      </c>
      <c r="L116" s="46"/>
      <c r="M116" s="213" t="s">
        <v>32</v>
      </c>
      <c r="N116" s="214" t="s">
        <v>48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152</v>
      </c>
      <c r="AT116" s="217" t="s">
        <v>147</v>
      </c>
      <c r="AU116" s="217" t="s">
        <v>87</v>
      </c>
      <c r="AY116" s="18" t="s">
        <v>144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8" t="s">
        <v>85</v>
      </c>
      <c r="BK116" s="218">
        <f>ROUND(I116*H116,2)</f>
        <v>0</v>
      </c>
      <c r="BL116" s="18" t="s">
        <v>152</v>
      </c>
      <c r="BM116" s="217" t="s">
        <v>1412</v>
      </c>
    </row>
    <row r="117" s="13" customFormat="1">
      <c r="A117" s="13"/>
      <c r="B117" s="219"/>
      <c r="C117" s="220"/>
      <c r="D117" s="221" t="s">
        <v>154</v>
      </c>
      <c r="E117" s="222" t="s">
        <v>32</v>
      </c>
      <c r="F117" s="223" t="s">
        <v>1413</v>
      </c>
      <c r="G117" s="220"/>
      <c r="H117" s="224">
        <v>13.029999999999999</v>
      </c>
      <c r="I117" s="225"/>
      <c r="J117" s="220"/>
      <c r="K117" s="220"/>
      <c r="L117" s="226"/>
      <c r="M117" s="227"/>
      <c r="N117" s="228"/>
      <c r="O117" s="228"/>
      <c r="P117" s="228"/>
      <c r="Q117" s="228"/>
      <c r="R117" s="228"/>
      <c r="S117" s="228"/>
      <c r="T117" s="22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0" t="s">
        <v>154</v>
      </c>
      <c r="AU117" s="230" t="s">
        <v>87</v>
      </c>
      <c r="AV117" s="13" t="s">
        <v>87</v>
      </c>
      <c r="AW117" s="13" t="s">
        <v>39</v>
      </c>
      <c r="AX117" s="13" t="s">
        <v>77</v>
      </c>
      <c r="AY117" s="230" t="s">
        <v>144</v>
      </c>
    </row>
    <row r="118" s="13" customFormat="1">
      <c r="A118" s="13"/>
      <c r="B118" s="219"/>
      <c r="C118" s="220"/>
      <c r="D118" s="221" t="s">
        <v>154</v>
      </c>
      <c r="E118" s="222" t="s">
        <v>32</v>
      </c>
      <c r="F118" s="223" t="s">
        <v>1414</v>
      </c>
      <c r="G118" s="220"/>
      <c r="H118" s="224">
        <v>6</v>
      </c>
      <c r="I118" s="225"/>
      <c r="J118" s="220"/>
      <c r="K118" s="220"/>
      <c r="L118" s="226"/>
      <c r="M118" s="227"/>
      <c r="N118" s="228"/>
      <c r="O118" s="228"/>
      <c r="P118" s="228"/>
      <c r="Q118" s="228"/>
      <c r="R118" s="228"/>
      <c r="S118" s="228"/>
      <c r="T118" s="22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0" t="s">
        <v>154</v>
      </c>
      <c r="AU118" s="230" t="s">
        <v>87</v>
      </c>
      <c r="AV118" s="13" t="s">
        <v>87</v>
      </c>
      <c r="AW118" s="13" t="s">
        <v>39</v>
      </c>
      <c r="AX118" s="13" t="s">
        <v>77</v>
      </c>
      <c r="AY118" s="230" t="s">
        <v>144</v>
      </c>
    </row>
    <row r="119" s="14" customFormat="1">
      <c r="A119" s="14"/>
      <c r="B119" s="241"/>
      <c r="C119" s="242"/>
      <c r="D119" s="221" t="s">
        <v>154</v>
      </c>
      <c r="E119" s="243" t="s">
        <v>32</v>
      </c>
      <c r="F119" s="244" t="s">
        <v>205</v>
      </c>
      <c r="G119" s="242"/>
      <c r="H119" s="245">
        <v>19.030000000000001</v>
      </c>
      <c r="I119" s="246"/>
      <c r="J119" s="242"/>
      <c r="K119" s="242"/>
      <c r="L119" s="247"/>
      <c r="M119" s="248"/>
      <c r="N119" s="249"/>
      <c r="O119" s="249"/>
      <c r="P119" s="249"/>
      <c r="Q119" s="249"/>
      <c r="R119" s="249"/>
      <c r="S119" s="249"/>
      <c r="T119" s="250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1" t="s">
        <v>154</v>
      </c>
      <c r="AU119" s="251" t="s">
        <v>87</v>
      </c>
      <c r="AV119" s="14" t="s">
        <v>152</v>
      </c>
      <c r="AW119" s="14" t="s">
        <v>39</v>
      </c>
      <c r="AX119" s="14" t="s">
        <v>85</v>
      </c>
      <c r="AY119" s="251" t="s">
        <v>144</v>
      </c>
    </row>
    <row r="120" s="2" customFormat="1">
      <c r="A120" s="40"/>
      <c r="B120" s="41"/>
      <c r="C120" s="206" t="s">
        <v>175</v>
      </c>
      <c r="D120" s="206" t="s">
        <v>147</v>
      </c>
      <c r="E120" s="207" t="s">
        <v>1415</v>
      </c>
      <c r="F120" s="208" t="s">
        <v>1416</v>
      </c>
      <c r="G120" s="209" t="s">
        <v>150</v>
      </c>
      <c r="H120" s="210">
        <v>0.14999999999999999</v>
      </c>
      <c r="I120" s="211"/>
      <c r="J120" s="212">
        <f>ROUND(I120*H120,2)</f>
        <v>0</v>
      </c>
      <c r="K120" s="208" t="s">
        <v>1406</v>
      </c>
      <c r="L120" s="46"/>
      <c r="M120" s="213" t="s">
        <v>32</v>
      </c>
      <c r="N120" s="214" t="s">
        <v>48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152</v>
      </c>
      <c r="AT120" s="217" t="s">
        <v>147</v>
      </c>
      <c r="AU120" s="217" t="s">
        <v>87</v>
      </c>
      <c r="AY120" s="18" t="s">
        <v>144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8" t="s">
        <v>85</v>
      </c>
      <c r="BK120" s="218">
        <f>ROUND(I120*H120,2)</f>
        <v>0</v>
      </c>
      <c r="BL120" s="18" t="s">
        <v>152</v>
      </c>
      <c r="BM120" s="217" t="s">
        <v>1417</v>
      </c>
    </row>
    <row r="121" s="15" customFormat="1">
      <c r="A121" s="15"/>
      <c r="B121" s="256"/>
      <c r="C121" s="257"/>
      <c r="D121" s="221" t="s">
        <v>154</v>
      </c>
      <c r="E121" s="258" t="s">
        <v>32</v>
      </c>
      <c r="F121" s="259" t="s">
        <v>1418</v>
      </c>
      <c r="G121" s="257"/>
      <c r="H121" s="258" t="s">
        <v>32</v>
      </c>
      <c r="I121" s="260"/>
      <c r="J121" s="257"/>
      <c r="K121" s="257"/>
      <c r="L121" s="261"/>
      <c r="M121" s="262"/>
      <c r="N121" s="263"/>
      <c r="O121" s="263"/>
      <c r="P121" s="263"/>
      <c r="Q121" s="263"/>
      <c r="R121" s="263"/>
      <c r="S121" s="263"/>
      <c r="T121" s="264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5" t="s">
        <v>154</v>
      </c>
      <c r="AU121" s="265" t="s">
        <v>87</v>
      </c>
      <c r="AV121" s="15" t="s">
        <v>85</v>
      </c>
      <c r="AW121" s="15" t="s">
        <v>39</v>
      </c>
      <c r="AX121" s="15" t="s">
        <v>77</v>
      </c>
      <c r="AY121" s="265" t="s">
        <v>144</v>
      </c>
    </row>
    <row r="122" s="13" customFormat="1">
      <c r="A122" s="13"/>
      <c r="B122" s="219"/>
      <c r="C122" s="220"/>
      <c r="D122" s="221" t="s">
        <v>154</v>
      </c>
      <c r="E122" s="222" t="s">
        <v>32</v>
      </c>
      <c r="F122" s="223" t="s">
        <v>1419</v>
      </c>
      <c r="G122" s="220"/>
      <c r="H122" s="224">
        <v>0.14999999999999999</v>
      </c>
      <c r="I122" s="225"/>
      <c r="J122" s="220"/>
      <c r="K122" s="220"/>
      <c r="L122" s="226"/>
      <c r="M122" s="227"/>
      <c r="N122" s="228"/>
      <c r="O122" s="228"/>
      <c r="P122" s="228"/>
      <c r="Q122" s="228"/>
      <c r="R122" s="228"/>
      <c r="S122" s="228"/>
      <c r="T122" s="22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0" t="s">
        <v>154</v>
      </c>
      <c r="AU122" s="230" t="s">
        <v>87</v>
      </c>
      <c r="AV122" s="13" t="s">
        <v>87</v>
      </c>
      <c r="AW122" s="13" t="s">
        <v>39</v>
      </c>
      <c r="AX122" s="13" t="s">
        <v>85</v>
      </c>
      <c r="AY122" s="230" t="s">
        <v>144</v>
      </c>
    </row>
    <row r="123" s="2" customFormat="1" ht="55.5" customHeight="1">
      <c r="A123" s="40"/>
      <c r="B123" s="41"/>
      <c r="C123" s="206" t="s">
        <v>181</v>
      </c>
      <c r="D123" s="206" t="s">
        <v>147</v>
      </c>
      <c r="E123" s="207" t="s">
        <v>1420</v>
      </c>
      <c r="F123" s="208" t="s">
        <v>1421</v>
      </c>
      <c r="G123" s="209" t="s">
        <v>150</v>
      </c>
      <c r="H123" s="210">
        <v>15.279</v>
      </c>
      <c r="I123" s="211"/>
      <c r="J123" s="212">
        <f>ROUND(I123*H123,2)</f>
        <v>0</v>
      </c>
      <c r="K123" s="208" t="s">
        <v>1406</v>
      </c>
      <c r="L123" s="46"/>
      <c r="M123" s="213" t="s">
        <v>32</v>
      </c>
      <c r="N123" s="214" t="s">
        <v>48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152</v>
      </c>
      <c r="AT123" s="217" t="s">
        <v>147</v>
      </c>
      <c r="AU123" s="217" t="s">
        <v>87</v>
      </c>
      <c r="AY123" s="18" t="s">
        <v>144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8" t="s">
        <v>85</v>
      </c>
      <c r="BK123" s="218">
        <f>ROUND(I123*H123,2)</f>
        <v>0</v>
      </c>
      <c r="BL123" s="18" t="s">
        <v>152</v>
      </c>
      <c r="BM123" s="217" t="s">
        <v>1422</v>
      </c>
    </row>
    <row r="124" s="15" customFormat="1">
      <c r="A124" s="15"/>
      <c r="B124" s="256"/>
      <c r="C124" s="257"/>
      <c r="D124" s="221" t="s">
        <v>154</v>
      </c>
      <c r="E124" s="258" t="s">
        <v>32</v>
      </c>
      <c r="F124" s="259" t="s">
        <v>1408</v>
      </c>
      <c r="G124" s="257"/>
      <c r="H124" s="258" t="s">
        <v>32</v>
      </c>
      <c r="I124" s="260"/>
      <c r="J124" s="257"/>
      <c r="K124" s="257"/>
      <c r="L124" s="261"/>
      <c r="M124" s="262"/>
      <c r="N124" s="263"/>
      <c r="O124" s="263"/>
      <c r="P124" s="263"/>
      <c r="Q124" s="263"/>
      <c r="R124" s="263"/>
      <c r="S124" s="263"/>
      <c r="T124" s="264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5" t="s">
        <v>154</v>
      </c>
      <c r="AU124" s="265" t="s">
        <v>87</v>
      </c>
      <c r="AV124" s="15" t="s">
        <v>85</v>
      </c>
      <c r="AW124" s="15" t="s">
        <v>39</v>
      </c>
      <c r="AX124" s="15" t="s">
        <v>77</v>
      </c>
      <c r="AY124" s="265" t="s">
        <v>144</v>
      </c>
    </row>
    <row r="125" s="13" customFormat="1">
      <c r="A125" s="13"/>
      <c r="B125" s="219"/>
      <c r="C125" s="220"/>
      <c r="D125" s="221" t="s">
        <v>154</v>
      </c>
      <c r="E125" s="222" t="s">
        <v>32</v>
      </c>
      <c r="F125" s="223" t="s">
        <v>1423</v>
      </c>
      <c r="G125" s="220"/>
      <c r="H125" s="224">
        <v>15.279</v>
      </c>
      <c r="I125" s="225"/>
      <c r="J125" s="220"/>
      <c r="K125" s="220"/>
      <c r="L125" s="226"/>
      <c r="M125" s="227"/>
      <c r="N125" s="228"/>
      <c r="O125" s="228"/>
      <c r="P125" s="228"/>
      <c r="Q125" s="228"/>
      <c r="R125" s="228"/>
      <c r="S125" s="228"/>
      <c r="T125" s="22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0" t="s">
        <v>154</v>
      </c>
      <c r="AU125" s="230" t="s">
        <v>87</v>
      </c>
      <c r="AV125" s="13" t="s">
        <v>87</v>
      </c>
      <c r="AW125" s="13" t="s">
        <v>39</v>
      </c>
      <c r="AX125" s="13" t="s">
        <v>85</v>
      </c>
      <c r="AY125" s="230" t="s">
        <v>144</v>
      </c>
    </row>
    <row r="126" s="2" customFormat="1" ht="55.5" customHeight="1">
      <c r="A126" s="40"/>
      <c r="B126" s="41"/>
      <c r="C126" s="206" t="s">
        <v>186</v>
      </c>
      <c r="D126" s="206" t="s">
        <v>147</v>
      </c>
      <c r="E126" s="207" t="s">
        <v>1424</v>
      </c>
      <c r="F126" s="208" t="s">
        <v>1425</v>
      </c>
      <c r="G126" s="209" t="s">
        <v>150</v>
      </c>
      <c r="H126" s="210">
        <v>10.336</v>
      </c>
      <c r="I126" s="211"/>
      <c r="J126" s="212">
        <f>ROUND(I126*H126,2)</f>
        <v>0</v>
      </c>
      <c r="K126" s="208" t="s">
        <v>1426</v>
      </c>
      <c r="L126" s="46"/>
      <c r="M126" s="213" t="s">
        <v>32</v>
      </c>
      <c r="N126" s="214" t="s">
        <v>48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152</v>
      </c>
      <c r="AT126" s="217" t="s">
        <v>147</v>
      </c>
      <c r="AU126" s="217" t="s">
        <v>87</v>
      </c>
      <c r="AY126" s="18" t="s">
        <v>144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8" t="s">
        <v>85</v>
      </c>
      <c r="BK126" s="218">
        <f>ROUND(I126*H126,2)</f>
        <v>0</v>
      </c>
      <c r="BL126" s="18" t="s">
        <v>152</v>
      </c>
      <c r="BM126" s="217" t="s">
        <v>1427</v>
      </c>
    </row>
    <row r="127" s="15" customFormat="1">
      <c r="A127" s="15"/>
      <c r="B127" s="256"/>
      <c r="C127" s="257"/>
      <c r="D127" s="221" t="s">
        <v>154</v>
      </c>
      <c r="E127" s="258" t="s">
        <v>32</v>
      </c>
      <c r="F127" s="259" t="s">
        <v>1408</v>
      </c>
      <c r="G127" s="257"/>
      <c r="H127" s="258" t="s">
        <v>32</v>
      </c>
      <c r="I127" s="260"/>
      <c r="J127" s="257"/>
      <c r="K127" s="257"/>
      <c r="L127" s="261"/>
      <c r="M127" s="262"/>
      <c r="N127" s="263"/>
      <c r="O127" s="263"/>
      <c r="P127" s="263"/>
      <c r="Q127" s="263"/>
      <c r="R127" s="263"/>
      <c r="S127" s="263"/>
      <c r="T127" s="264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5" t="s">
        <v>154</v>
      </c>
      <c r="AU127" s="265" t="s">
        <v>87</v>
      </c>
      <c r="AV127" s="15" t="s">
        <v>85</v>
      </c>
      <c r="AW127" s="15" t="s">
        <v>39</v>
      </c>
      <c r="AX127" s="15" t="s">
        <v>77</v>
      </c>
      <c r="AY127" s="265" t="s">
        <v>144</v>
      </c>
    </row>
    <row r="128" s="13" customFormat="1">
      <c r="A128" s="13"/>
      <c r="B128" s="219"/>
      <c r="C128" s="220"/>
      <c r="D128" s="221" t="s">
        <v>154</v>
      </c>
      <c r="E128" s="222" t="s">
        <v>32</v>
      </c>
      <c r="F128" s="223" t="s">
        <v>1428</v>
      </c>
      <c r="G128" s="220"/>
      <c r="H128" s="224">
        <v>10.186</v>
      </c>
      <c r="I128" s="225"/>
      <c r="J128" s="220"/>
      <c r="K128" s="220"/>
      <c r="L128" s="226"/>
      <c r="M128" s="227"/>
      <c r="N128" s="228"/>
      <c r="O128" s="228"/>
      <c r="P128" s="228"/>
      <c r="Q128" s="228"/>
      <c r="R128" s="228"/>
      <c r="S128" s="228"/>
      <c r="T128" s="22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0" t="s">
        <v>154</v>
      </c>
      <c r="AU128" s="230" t="s">
        <v>87</v>
      </c>
      <c r="AV128" s="13" t="s">
        <v>87</v>
      </c>
      <c r="AW128" s="13" t="s">
        <v>39</v>
      </c>
      <c r="AX128" s="13" t="s">
        <v>77</v>
      </c>
      <c r="AY128" s="230" t="s">
        <v>144</v>
      </c>
    </row>
    <row r="129" s="15" customFormat="1">
      <c r="A129" s="15"/>
      <c r="B129" s="256"/>
      <c r="C129" s="257"/>
      <c r="D129" s="221" t="s">
        <v>154</v>
      </c>
      <c r="E129" s="258" t="s">
        <v>32</v>
      </c>
      <c r="F129" s="259" t="s">
        <v>1418</v>
      </c>
      <c r="G129" s="257"/>
      <c r="H129" s="258" t="s">
        <v>32</v>
      </c>
      <c r="I129" s="260"/>
      <c r="J129" s="257"/>
      <c r="K129" s="257"/>
      <c r="L129" s="261"/>
      <c r="M129" s="262"/>
      <c r="N129" s="263"/>
      <c r="O129" s="263"/>
      <c r="P129" s="263"/>
      <c r="Q129" s="263"/>
      <c r="R129" s="263"/>
      <c r="S129" s="263"/>
      <c r="T129" s="264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5" t="s">
        <v>154</v>
      </c>
      <c r="AU129" s="265" t="s">
        <v>87</v>
      </c>
      <c r="AV129" s="15" t="s">
        <v>85</v>
      </c>
      <c r="AW129" s="15" t="s">
        <v>39</v>
      </c>
      <c r="AX129" s="15" t="s">
        <v>77</v>
      </c>
      <c r="AY129" s="265" t="s">
        <v>144</v>
      </c>
    </row>
    <row r="130" s="13" customFormat="1">
      <c r="A130" s="13"/>
      <c r="B130" s="219"/>
      <c r="C130" s="220"/>
      <c r="D130" s="221" t="s">
        <v>154</v>
      </c>
      <c r="E130" s="222" t="s">
        <v>32</v>
      </c>
      <c r="F130" s="223" t="s">
        <v>1419</v>
      </c>
      <c r="G130" s="220"/>
      <c r="H130" s="224">
        <v>0.14999999999999999</v>
      </c>
      <c r="I130" s="225"/>
      <c r="J130" s="220"/>
      <c r="K130" s="220"/>
      <c r="L130" s="226"/>
      <c r="M130" s="227"/>
      <c r="N130" s="228"/>
      <c r="O130" s="228"/>
      <c r="P130" s="228"/>
      <c r="Q130" s="228"/>
      <c r="R130" s="228"/>
      <c r="S130" s="228"/>
      <c r="T130" s="22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0" t="s">
        <v>154</v>
      </c>
      <c r="AU130" s="230" t="s">
        <v>87</v>
      </c>
      <c r="AV130" s="13" t="s">
        <v>87</v>
      </c>
      <c r="AW130" s="13" t="s">
        <v>39</v>
      </c>
      <c r="AX130" s="13" t="s">
        <v>77</v>
      </c>
      <c r="AY130" s="230" t="s">
        <v>144</v>
      </c>
    </row>
    <row r="131" s="14" customFormat="1">
      <c r="A131" s="14"/>
      <c r="B131" s="241"/>
      <c r="C131" s="242"/>
      <c r="D131" s="221" t="s">
        <v>154</v>
      </c>
      <c r="E131" s="243" t="s">
        <v>32</v>
      </c>
      <c r="F131" s="244" t="s">
        <v>205</v>
      </c>
      <c r="G131" s="242"/>
      <c r="H131" s="245">
        <v>10.336</v>
      </c>
      <c r="I131" s="246"/>
      <c r="J131" s="242"/>
      <c r="K131" s="242"/>
      <c r="L131" s="247"/>
      <c r="M131" s="248"/>
      <c r="N131" s="249"/>
      <c r="O131" s="249"/>
      <c r="P131" s="249"/>
      <c r="Q131" s="249"/>
      <c r="R131" s="249"/>
      <c r="S131" s="249"/>
      <c r="T131" s="25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1" t="s">
        <v>154</v>
      </c>
      <c r="AU131" s="251" t="s">
        <v>87</v>
      </c>
      <c r="AV131" s="14" t="s">
        <v>152</v>
      </c>
      <c r="AW131" s="14" t="s">
        <v>39</v>
      </c>
      <c r="AX131" s="14" t="s">
        <v>85</v>
      </c>
      <c r="AY131" s="251" t="s">
        <v>144</v>
      </c>
    </row>
    <row r="132" s="2" customFormat="1">
      <c r="A132" s="40"/>
      <c r="B132" s="41"/>
      <c r="C132" s="206" t="s">
        <v>192</v>
      </c>
      <c r="D132" s="206" t="s">
        <v>147</v>
      </c>
      <c r="E132" s="207" t="s">
        <v>1429</v>
      </c>
      <c r="F132" s="208" t="s">
        <v>1430</v>
      </c>
      <c r="G132" s="209" t="s">
        <v>150</v>
      </c>
      <c r="H132" s="210">
        <v>67.331999999999994</v>
      </c>
      <c r="I132" s="211"/>
      <c r="J132" s="212">
        <f>ROUND(I132*H132,2)</f>
        <v>0</v>
      </c>
      <c r="K132" s="208" t="s">
        <v>151</v>
      </c>
      <c r="L132" s="46"/>
      <c r="M132" s="213" t="s">
        <v>32</v>
      </c>
      <c r="N132" s="214" t="s">
        <v>48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152</v>
      </c>
      <c r="AT132" s="217" t="s">
        <v>147</v>
      </c>
      <c r="AU132" s="217" t="s">
        <v>87</v>
      </c>
      <c r="AY132" s="18" t="s">
        <v>144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8" t="s">
        <v>85</v>
      </c>
      <c r="BK132" s="218">
        <f>ROUND(I132*H132,2)</f>
        <v>0</v>
      </c>
      <c r="BL132" s="18" t="s">
        <v>152</v>
      </c>
      <c r="BM132" s="217" t="s">
        <v>1431</v>
      </c>
    </row>
    <row r="133" s="13" customFormat="1">
      <c r="A133" s="13"/>
      <c r="B133" s="219"/>
      <c r="C133" s="220"/>
      <c r="D133" s="221" t="s">
        <v>154</v>
      </c>
      <c r="E133" s="222" t="s">
        <v>32</v>
      </c>
      <c r="F133" s="223" t="s">
        <v>1432</v>
      </c>
      <c r="G133" s="220"/>
      <c r="H133" s="224">
        <v>35.802</v>
      </c>
      <c r="I133" s="225"/>
      <c r="J133" s="220"/>
      <c r="K133" s="220"/>
      <c r="L133" s="226"/>
      <c r="M133" s="227"/>
      <c r="N133" s="228"/>
      <c r="O133" s="228"/>
      <c r="P133" s="228"/>
      <c r="Q133" s="228"/>
      <c r="R133" s="228"/>
      <c r="S133" s="228"/>
      <c r="T133" s="22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0" t="s">
        <v>154</v>
      </c>
      <c r="AU133" s="230" t="s">
        <v>87</v>
      </c>
      <c r="AV133" s="13" t="s">
        <v>87</v>
      </c>
      <c r="AW133" s="13" t="s">
        <v>39</v>
      </c>
      <c r="AX133" s="13" t="s">
        <v>77</v>
      </c>
      <c r="AY133" s="230" t="s">
        <v>144</v>
      </c>
    </row>
    <row r="134" s="13" customFormat="1">
      <c r="A134" s="13"/>
      <c r="B134" s="219"/>
      <c r="C134" s="220"/>
      <c r="D134" s="221" t="s">
        <v>154</v>
      </c>
      <c r="E134" s="222" t="s">
        <v>32</v>
      </c>
      <c r="F134" s="223" t="s">
        <v>1433</v>
      </c>
      <c r="G134" s="220"/>
      <c r="H134" s="224">
        <v>31.530000000000001</v>
      </c>
      <c r="I134" s="225"/>
      <c r="J134" s="220"/>
      <c r="K134" s="220"/>
      <c r="L134" s="226"/>
      <c r="M134" s="227"/>
      <c r="N134" s="228"/>
      <c r="O134" s="228"/>
      <c r="P134" s="228"/>
      <c r="Q134" s="228"/>
      <c r="R134" s="228"/>
      <c r="S134" s="228"/>
      <c r="T134" s="22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0" t="s">
        <v>154</v>
      </c>
      <c r="AU134" s="230" t="s">
        <v>87</v>
      </c>
      <c r="AV134" s="13" t="s">
        <v>87</v>
      </c>
      <c r="AW134" s="13" t="s">
        <v>39</v>
      </c>
      <c r="AX134" s="13" t="s">
        <v>77</v>
      </c>
      <c r="AY134" s="230" t="s">
        <v>144</v>
      </c>
    </row>
    <row r="135" s="14" customFormat="1">
      <c r="A135" s="14"/>
      <c r="B135" s="241"/>
      <c r="C135" s="242"/>
      <c r="D135" s="221" t="s">
        <v>154</v>
      </c>
      <c r="E135" s="243" t="s">
        <v>32</v>
      </c>
      <c r="F135" s="244" t="s">
        <v>205</v>
      </c>
      <c r="G135" s="242"/>
      <c r="H135" s="245">
        <v>67.331999999999994</v>
      </c>
      <c r="I135" s="246"/>
      <c r="J135" s="242"/>
      <c r="K135" s="242"/>
      <c r="L135" s="247"/>
      <c r="M135" s="248"/>
      <c r="N135" s="249"/>
      <c r="O135" s="249"/>
      <c r="P135" s="249"/>
      <c r="Q135" s="249"/>
      <c r="R135" s="249"/>
      <c r="S135" s="249"/>
      <c r="T135" s="25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1" t="s">
        <v>154</v>
      </c>
      <c r="AU135" s="251" t="s">
        <v>87</v>
      </c>
      <c r="AV135" s="14" t="s">
        <v>152</v>
      </c>
      <c r="AW135" s="14" t="s">
        <v>39</v>
      </c>
      <c r="AX135" s="14" t="s">
        <v>85</v>
      </c>
      <c r="AY135" s="251" t="s">
        <v>144</v>
      </c>
    </row>
    <row r="136" s="2" customFormat="1" ht="66.75" customHeight="1">
      <c r="A136" s="40"/>
      <c r="B136" s="41"/>
      <c r="C136" s="206" t="s">
        <v>198</v>
      </c>
      <c r="D136" s="206" t="s">
        <v>147</v>
      </c>
      <c r="E136" s="207" t="s">
        <v>1434</v>
      </c>
      <c r="F136" s="208" t="s">
        <v>1435</v>
      </c>
      <c r="G136" s="209" t="s">
        <v>150</v>
      </c>
      <c r="H136" s="210">
        <v>673.32000000000005</v>
      </c>
      <c r="I136" s="211"/>
      <c r="J136" s="212">
        <f>ROUND(I136*H136,2)</f>
        <v>0</v>
      </c>
      <c r="K136" s="208" t="s">
        <v>151</v>
      </c>
      <c r="L136" s="46"/>
      <c r="M136" s="213" t="s">
        <v>32</v>
      </c>
      <c r="N136" s="214" t="s">
        <v>48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152</v>
      </c>
      <c r="AT136" s="217" t="s">
        <v>147</v>
      </c>
      <c r="AU136" s="217" t="s">
        <v>87</v>
      </c>
      <c r="AY136" s="18" t="s">
        <v>144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8" t="s">
        <v>85</v>
      </c>
      <c r="BK136" s="218">
        <f>ROUND(I136*H136,2)</f>
        <v>0</v>
      </c>
      <c r="BL136" s="18" t="s">
        <v>152</v>
      </c>
      <c r="BM136" s="217" t="s">
        <v>1436</v>
      </c>
    </row>
    <row r="137" s="13" customFormat="1">
      <c r="A137" s="13"/>
      <c r="B137" s="219"/>
      <c r="C137" s="220"/>
      <c r="D137" s="221" t="s">
        <v>154</v>
      </c>
      <c r="E137" s="220"/>
      <c r="F137" s="223" t="s">
        <v>1437</v>
      </c>
      <c r="G137" s="220"/>
      <c r="H137" s="224">
        <v>673.32000000000005</v>
      </c>
      <c r="I137" s="225"/>
      <c r="J137" s="220"/>
      <c r="K137" s="220"/>
      <c r="L137" s="226"/>
      <c r="M137" s="227"/>
      <c r="N137" s="228"/>
      <c r="O137" s="228"/>
      <c r="P137" s="228"/>
      <c r="Q137" s="228"/>
      <c r="R137" s="228"/>
      <c r="S137" s="228"/>
      <c r="T137" s="22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0" t="s">
        <v>154</v>
      </c>
      <c r="AU137" s="230" t="s">
        <v>87</v>
      </c>
      <c r="AV137" s="13" t="s">
        <v>87</v>
      </c>
      <c r="AW137" s="13" t="s">
        <v>4</v>
      </c>
      <c r="AX137" s="13" t="s">
        <v>85</v>
      </c>
      <c r="AY137" s="230" t="s">
        <v>144</v>
      </c>
    </row>
    <row r="138" s="2" customFormat="1">
      <c r="A138" s="40"/>
      <c r="B138" s="41"/>
      <c r="C138" s="206" t="s">
        <v>206</v>
      </c>
      <c r="D138" s="206" t="s">
        <v>147</v>
      </c>
      <c r="E138" s="207" t="s">
        <v>1438</v>
      </c>
      <c r="F138" s="208" t="s">
        <v>1439</v>
      </c>
      <c r="G138" s="209" t="s">
        <v>150</v>
      </c>
      <c r="H138" s="210">
        <v>67.331999999999994</v>
      </c>
      <c r="I138" s="211"/>
      <c r="J138" s="212">
        <f>ROUND(I138*H138,2)</f>
        <v>0</v>
      </c>
      <c r="K138" s="208" t="s">
        <v>151</v>
      </c>
      <c r="L138" s="46"/>
      <c r="M138" s="213" t="s">
        <v>32</v>
      </c>
      <c r="N138" s="214" t="s">
        <v>48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152</v>
      </c>
      <c r="AT138" s="217" t="s">
        <v>147</v>
      </c>
      <c r="AU138" s="217" t="s">
        <v>87</v>
      </c>
      <c r="AY138" s="18" t="s">
        <v>144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8" t="s">
        <v>85</v>
      </c>
      <c r="BK138" s="218">
        <f>ROUND(I138*H138,2)</f>
        <v>0</v>
      </c>
      <c r="BL138" s="18" t="s">
        <v>152</v>
      </c>
      <c r="BM138" s="217" t="s">
        <v>1440</v>
      </c>
    </row>
    <row r="139" s="2" customFormat="1" ht="44.25" customHeight="1">
      <c r="A139" s="40"/>
      <c r="B139" s="41"/>
      <c r="C139" s="206" t="s">
        <v>211</v>
      </c>
      <c r="D139" s="206" t="s">
        <v>147</v>
      </c>
      <c r="E139" s="207" t="s">
        <v>1441</v>
      </c>
      <c r="F139" s="208" t="s">
        <v>1442</v>
      </c>
      <c r="G139" s="209" t="s">
        <v>162</v>
      </c>
      <c r="H139" s="210">
        <v>111.098</v>
      </c>
      <c r="I139" s="211"/>
      <c r="J139" s="212">
        <f>ROUND(I139*H139,2)</f>
        <v>0</v>
      </c>
      <c r="K139" s="208" t="s">
        <v>151</v>
      </c>
      <c r="L139" s="46"/>
      <c r="M139" s="213" t="s">
        <v>32</v>
      </c>
      <c r="N139" s="214" t="s">
        <v>48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152</v>
      </c>
      <c r="AT139" s="217" t="s">
        <v>147</v>
      </c>
      <c r="AU139" s="217" t="s">
        <v>87</v>
      </c>
      <c r="AY139" s="18" t="s">
        <v>144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8" t="s">
        <v>85</v>
      </c>
      <c r="BK139" s="218">
        <f>ROUND(I139*H139,2)</f>
        <v>0</v>
      </c>
      <c r="BL139" s="18" t="s">
        <v>152</v>
      </c>
      <c r="BM139" s="217" t="s">
        <v>1443</v>
      </c>
    </row>
    <row r="140" s="13" customFormat="1">
      <c r="A140" s="13"/>
      <c r="B140" s="219"/>
      <c r="C140" s="220"/>
      <c r="D140" s="221" t="s">
        <v>154</v>
      </c>
      <c r="E140" s="220"/>
      <c r="F140" s="223" t="s">
        <v>1444</v>
      </c>
      <c r="G140" s="220"/>
      <c r="H140" s="224">
        <v>111.098</v>
      </c>
      <c r="I140" s="225"/>
      <c r="J140" s="220"/>
      <c r="K140" s="220"/>
      <c r="L140" s="226"/>
      <c r="M140" s="227"/>
      <c r="N140" s="228"/>
      <c r="O140" s="228"/>
      <c r="P140" s="228"/>
      <c r="Q140" s="228"/>
      <c r="R140" s="228"/>
      <c r="S140" s="228"/>
      <c r="T140" s="22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0" t="s">
        <v>154</v>
      </c>
      <c r="AU140" s="230" t="s">
        <v>87</v>
      </c>
      <c r="AV140" s="13" t="s">
        <v>87</v>
      </c>
      <c r="AW140" s="13" t="s">
        <v>4</v>
      </c>
      <c r="AX140" s="13" t="s">
        <v>85</v>
      </c>
      <c r="AY140" s="230" t="s">
        <v>144</v>
      </c>
    </row>
    <row r="141" s="12" customFormat="1" ht="22.8" customHeight="1">
      <c r="A141" s="12"/>
      <c r="B141" s="190"/>
      <c r="C141" s="191"/>
      <c r="D141" s="192" t="s">
        <v>76</v>
      </c>
      <c r="E141" s="204" t="s">
        <v>87</v>
      </c>
      <c r="F141" s="204" t="s">
        <v>1445</v>
      </c>
      <c r="G141" s="191"/>
      <c r="H141" s="191"/>
      <c r="I141" s="194"/>
      <c r="J141" s="205">
        <f>BK141</f>
        <v>0</v>
      </c>
      <c r="K141" s="191"/>
      <c r="L141" s="196"/>
      <c r="M141" s="197"/>
      <c r="N141" s="198"/>
      <c r="O141" s="198"/>
      <c r="P141" s="199">
        <f>SUM(P142:P167)</f>
        <v>0</v>
      </c>
      <c r="Q141" s="198"/>
      <c r="R141" s="199">
        <f>SUM(R142:R167)</f>
        <v>123.93586252</v>
      </c>
      <c r="S141" s="198"/>
      <c r="T141" s="200">
        <f>SUM(T142:T167)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1" t="s">
        <v>85</v>
      </c>
      <c r="AT141" s="202" t="s">
        <v>76</v>
      </c>
      <c r="AU141" s="202" t="s">
        <v>85</v>
      </c>
      <c r="AY141" s="201" t="s">
        <v>144</v>
      </c>
      <c r="BK141" s="203">
        <f>SUM(BK142:BK167)</f>
        <v>0</v>
      </c>
    </row>
    <row r="142" s="2" customFormat="1">
      <c r="A142" s="40"/>
      <c r="B142" s="41"/>
      <c r="C142" s="206" t="s">
        <v>216</v>
      </c>
      <c r="D142" s="206" t="s">
        <v>147</v>
      </c>
      <c r="E142" s="207" t="s">
        <v>1446</v>
      </c>
      <c r="F142" s="208" t="s">
        <v>1447</v>
      </c>
      <c r="G142" s="209" t="s">
        <v>150</v>
      </c>
      <c r="H142" s="210">
        <v>19.030000000000001</v>
      </c>
      <c r="I142" s="211"/>
      <c r="J142" s="212">
        <f>ROUND(I142*H142,2)</f>
        <v>0</v>
      </c>
      <c r="K142" s="208" t="s">
        <v>151</v>
      </c>
      <c r="L142" s="46"/>
      <c r="M142" s="213" t="s">
        <v>32</v>
      </c>
      <c r="N142" s="214" t="s">
        <v>48</v>
      </c>
      <c r="O142" s="86"/>
      <c r="P142" s="215">
        <f>O142*H142</f>
        <v>0</v>
      </c>
      <c r="Q142" s="215">
        <v>2.45329</v>
      </c>
      <c r="R142" s="215">
        <f>Q142*H142</f>
        <v>46.686108700000005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152</v>
      </c>
      <c r="AT142" s="217" t="s">
        <v>147</v>
      </c>
      <c r="AU142" s="217" t="s">
        <v>87</v>
      </c>
      <c r="AY142" s="18" t="s">
        <v>144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8" t="s">
        <v>85</v>
      </c>
      <c r="BK142" s="218">
        <f>ROUND(I142*H142,2)</f>
        <v>0</v>
      </c>
      <c r="BL142" s="18" t="s">
        <v>152</v>
      </c>
      <c r="BM142" s="217" t="s">
        <v>1448</v>
      </c>
    </row>
    <row r="143" s="13" customFormat="1">
      <c r="A143" s="13"/>
      <c r="B143" s="219"/>
      <c r="C143" s="220"/>
      <c r="D143" s="221" t="s">
        <v>154</v>
      </c>
      <c r="E143" s="222" t="s">
        <v>32</v>
      </c>
      <c r="F143" s="223" t="s">
        <v>1413</v>
      </c>
      <c r="G143" s="220"/>
      <c r="H143" s="224">
        <v>13.029999999999999</v>
      </c>
      <c r="I143" s="225"/>
      <c r="J143" s="220"/>
      <c r="K143" s="220"/>
      <c r="L143" s="226"/>
      <c r="M143" s="227"/>
      <c r="N143" s="228"/>
      <c r="O143" s="228"/>
      <c r="P143" s="228"/>
      <c r="Q143" s="228"/>
      <c r="R143" s="228"/>
      <c r="S143" s="228"/>
      <c r="T143" s="22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0" t="s">
        <v>154</v>
      </c>
      <c r="AU143" s="230" t="s">
        <v>87</v>
      </c>
      <c r="AV143" s="13" t="s">
        <v>87</v>
      </c>
      <c r="AW143" s="13" t="s">
        <v>39</v>
      </c>
      <c r="AX143" s="13" t="s">
        <v>77</v>
      </c>
      <c r="AY143" s="230" t="s">
        <v>144</v>
      </c>
    </row>
    <row r="144" s="13" customFormat="1">
      <c r="A144" s="13"/>
      <c r="B144" s="219"/>
      <c r="C144" s="220"/>
      <c r="D144" s="221" t="s">
        <v>154</v>
      </c>
      <c r="E144" s="222" t="s">
        <v>32</v>
      </c>
      <c r="F144" s="223" t="s">
        <v>1414</v>
      </c>
      <c r="G144" s="220"/>
      <c r="H144" s="224">
        <v>6</v>
      </c>
      <c r="I144" s="225"/>
      <c r="J144" s="220"/>
      <c r="K144" s="220"/>
      <c r="L144" s="226"/>
      <c r="M144" s="227"/>
      <c r="N144" s="228"/>
      <c r="O144" s="228"/>
      <c r="P144" s="228"/>
      <c r="Q144" s="228"/>
      <c r="R144" s="228"/>
      <c r="S144" s="228"/>
      <c r="T144" s="22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0" t="s">
        <v>154</v>
      </c>
      <c r="AU144" s="230" t="s">
        <v>87</v>
      </c>
      <c r="AV144" s="13" t="s">
        <v>87</v>
      </c>
      <c r="AW144" s="13" t="s">
        <v>39</v>
      </c>
      <c r="AX144" s="13" t="s">
        <v>77</v>
      </c>
      <c r="AY144" s="230" t="s">
        <v>144</v>
      </c>
    </row>
    <row r="145" s="14" customFormat="1">
      <c r="A145" s="14"/>
      <c r="B145" s="241"/>
      <c r="C145" s="242"/>
      <c r="D145" s="221" t="s">
        <v>154</v>
      </c>
      <c r="E145" s="243" t="s">
        <v>32</v>
      </c>
      <c r="F145" s="244" t="s">
        <v>205</v>
      </c>
      <c r="G145" s="242"/>
      <c r="H145" s="245">
        <v>19.030000000000001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1" t="s">
        <v>154</v>
      </c>
      <c r="AU145" s="251" t="s">
        <v>87</v>
      </c>
      <c r="AV145" s="14" t="s">
        <v>152</v>
      </c>
      <c r="AW145" s="14" t="s">
        <v>39</v>
      </c>
      <c r="AX145" s="14" t="s">
        <v>85</v>
      </c>
      <c r="AY145" s="251" t="s">
        <v>144</v>
      </c>
    </row>
    <row r="146" s="2" customFormat="1">
      <c r="A146" s="40"/>
      <c r="B146" s="41"/>
      <c r="C146" s="206" t="s">
        <v>225</v>
      </c>
      <c r="D146" s="206" t="s">
        <v>147</v>
      </c>
      <c r="E146" s="207" t="s">
        <v>1449</v>
      </c>
      <c r="F146" s="208" t="s">
        <v>1450</v>
      </c>
      <c r="G146" s="209" t="s">
        <v>178</v>
      </c>
      <c r="H146" s="210">
        <v>10.6</v>
      </c>
      <c r="I146" s="211"/>
      <c r="J146" s="212">
        <f>ROUND(I146*H146,2)</f>
        <v>0</v>
      </c>
      <c r="K146" s="208" t="s">
        <v>32</v>
      </c>
      <c r="L146" s="46"/>
      <c r="M146" s="213" t="s">
        <v>32</v>
      </c>
      <c r="N146" s="214" t="s">
        <v>48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152</v>
      </c>
      <c r="AT146" s="217" t="s">
        <v>147</v>
      </c>
      <c r="AU146" s="217" t="s">
        <v>87</v>
      </c>
      <c r="AY146" s="18" t="s">
        <v>144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8" t="s">
        <v>85</v>
      </c>
      <c r="BK146" s="218">
        <f>ROUND(I146*H146,2)</f>
        <v>0</v>
      </c>
      <c r="BL146" s="18" t="s">
        <v>152</v>
      </c>
      <c r="BM146" s="217" t="s">
        <v>1451</v>
      </c>
    </row>
    <row r="147" s="15" customFormat="1">
      <c r="A147" s="15"/>
      <c r="B147" s="256"/>
      <c r="C147" s="257"/>
      <c r="D147" s="221" t="s">
        <v>154</v>
      </c>
      <c r="E147" s="258" t="s">
        <v>32</v>
      </c>
      <c r="F147" s="259" t="s">
        <v>1452</v>
      </c>
      <c r="G147" s="257"/>
      <c r="H147" s="258" t="s">
        <v>32</v>
      </c>
      <c r="I147" s="260"/>
      <c r="J147" s="257"/>
      <c r="K147" s="257"/>
      <c r="L147" s="261"/>
      <c r="M147" s="262"/>
      <c r="N147" s="263"/>
      <c r="O147" s="263"/>
      <c r="P147" s="263"/>
      <c r="Q147" s="263"/>
      <c r="R147" s="263"/>
      <c r="S147" s="263"/>
      <c r="T147" s="26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5" t="s">
        <v>154</v>
      </c>
      <c r="AU147" s="265" t="s">
        <v>87</v>
      </c>
      <c r="AV147" s="15" t="s">
        <v>85</v>
      </c>
      <c r="AW147" s="15" t="s">
        <v>39</v>
      </c>
      <c r="AX147" s="15" t="s">
        <v>77</v>
      </c>
      <c r="AY147" s="265" t="s">
        <v>144</v>
      </c>
    </row>
    <row r="148" s="15" customFormat="1">
      <c r="A148" s="15"/>
      <c r="B148" s="256"/>
      <c r="C148" s="257"/>
      <c r="D148" s="221" t="s">
        <v>154</v>
      </c>
      <c r="E148" s="258" t="s">
        <v>32</v>
      </c>
      <c r="F148" s="259" t="s">
        <v>1453</v>
      </c>
      <c r="G148" s="257"/>
      <c r="H148" s="258" t="s">
        <v>32</v>
      </c>
      <c r="I148" s="260"/>
      <c r="J148" s="257"/>
      <c r="K148" s="257"/>
      <c r="L148" s="261"/>
      <c r="M148" s="262"/>
      <c r="N148" s="263"/>
      <c r="O148" s="263"/>
      <c r="P148" s="263"/>
      <c r="Q148" s="263"/>
      <c r="R148" s="263"/>
      <c r="S148" s="263"/>
      <c r="T148" s="26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5" t="s">
        <v>154</v>
      </c>
      <c r="AU148" s="265" t="s">
        <v>87</v>
      </c>
      <c r="AV148" s="15" t="s">
        <v>85</v>
      </c>
      <c r="AW148" s="15" t="s">
        <v>39</v>
      </c>
      <c r="AX148" s="15" t="s">
        <v>77</v>
      </c>
      <c r="AY148" s="265" t="s">
        <v>144</v>
      </c>
    </row>
    <row r="149" s="15" customFormat="1">
      <c r="A149" s="15"/>
      <c r="B149" s="256"/>
      <c r="C149" s="257"/>
      <c r="D149" s="221" t="s">
        <v>154</v>
      </c>
      <c r="E149" s="258" t="s">
        <v>32</v>
      </c>
      <c r="F149" s="259" t="s">
        <v>1454</v>
      </c>
      <c r="G149" s="257"/>
      <c r="H149" s="258" t="s">
        <v>32</v>
      </c>
      <c r="I149" s="260"/>
      <c r="J149" s="257"/>
      <c r="K149" s="257"/>
      <c r="L149" s="261"/>
      <c r="M149" s="262"/>
      <c r="N149" s="263"/>
      <c r="O149" s="263"/>
      <c r="P149" s="263"/>
      <c r="Q149" s="263"/>
      <c r="R149" s="263"/>
      <c r="S149" s="263"/>
      <c r="T149" s="26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5" t="s">
        <v>154</v>
      </c>
      <c r="AU149" s="265" t="s">
        <v>87</v>
      </c>
      <c r="AV149" s="15" t="s">
        <v>85</v>
      </c>
      <c r="AW149" s="15" t="s">
        <v>39</v>
      </c>
      <c r="AX149" s="15" t="s">
        <v>77</v>
      </c>
      <c r="AY149" s="265" t="s">
        <v>144</v>
      </c>
    </row>
    <row r="150" s="13" customFormat="1">
      <c r="A150" s="13"/>
      <c r="B150" s="219"/>
      <c r="C150" s="220"/>
      <c r="D150" s="221" t="s">
        <v>154</v>
      </c>
      <c r="E150" s="222" t="s">
        <v>32</v>
      </c>
      <c r="F150" s="223" t="s">
        <v>1455</v>
      </c>
      <c r="G150" s="220"/>
      <c r="H150" s="224">
        <v>10.6</v>
      </c>
      <c r="I150" s="225"/>
      <c r="J150" s="220"/>
      <c r="K150" s="220"/>
      <c r="L150" s="226"/>
      <c r="M150" s="227"/>
      <c r="N150" s="228"/>
      <c r="O150" s="228"/>
      <c r="P150" s="228"/>
      <c r="Q150" s="228"/>
      <c r="R150" s="228"/>
      <c r="S150" s="228"/>
      <c r="T150" s="22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0" t="s">
        <v>154</v>
      </c>
      <c r="AU150" s="230" t="s">
        <v>87</v>
      </c>
      <c r="AV150" s="13" t="s">
        <v>87</v>
      </c>
      <c r="AW150" s="13" t="s">
        <v>39</v>
      </c>
      <c r="AX150" s="13" t="s">
        <v>85</v>
      </c>
      <c r="AY150" s="230" t="s">
        <v>144</v>
      </c>
    </row>
    <row r="151" s="2" customFormat="1">
      <c r="A151" s="40"/>
      <c r="B151" s="41"/>
      <c r="C151" s="206" t="s">
        <v>8</v>
      </c>
      <c r="D151" s="206" t="s">
        <v>147</v>
      </c>
      <c r="E151" s="207" t="s">
        <v>1456</v>
      </c>
      <c r="F151" s="208" t="s">
        <v>1457</v>
      </c>
      <c r="G151" s="209" t="s">
        <v>150</v>
      </c>
      <c r="H151" s="210">
        <v>16.756</v>
      </c>
      <c r="I151" s="211"/>
      <c r="J151" s="212">
        <f>ROUND(I151*H151,2)</f>
        <v>0</v>
      </c>
      <c r="K151" s="208" t="s">
        <v>151</v>
      </c>
      <c r="L151" s="46"/>
      <c r="M151" s="213" t="s">
        <v>32</v>
      </c>
      <c r="N151" s="214" t="s">
        <v>48</v>
      </c>
      <c r="O151" s="86"/>
      <c r="P151" s="215">
        <f>O151*H151</f>
        <v>0</v>
      </c>
      <c r="Q151" s="215">
        <v>2.45329</v>
      </c>
      <c r="R151" s="215">
        <f>Q151*H151</f>
        <v>41.107327240000004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152</v>
      </c>
      <c r="AT151" s="217" t="s">
        <v>147</v>
      </c>
      <c r="AU151" s="217" t="s">
        <v>87</v>
      </c>
      <c r="AY151" s="18" t="s">
        <v>144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8" t="s">
        <v>85</v>
      </c>
      <c r="BK151" s="218">
        <f>ROUND(I151*H151,2)</f>
        <v>0</v>
      </c>
      <c r="BL151" s="18" t="s">
        <v>152</v>
      </c>
      <c r="BM151" s="217" t="s">
        <v>1458</v>
      </c>
    </row>
    <row r="152" s="15" customFormat="1">
      <c r="A152" s="15"/>
      <c r="B152" s="256"/>
      <c r="C152" s="257"/>
      <c r="D152" s="221" t="s">
        <v>154</v>
      </c>
      <c r="E152" s="258" t="s">
        <v>32</v>
      </c>
      <c r="F152" s="259" t="s">
        <v>1459</v>
      </c>
      <c r="G152" s="257"/>
      <c r="H152" s="258" t="s">
        <v>32</v>
      </c>
      <c r="I152" s="260"/>
      <c r="J152" s="257"/>
      <c r="K152" s="257"/>
      <c r="L152" s="261"/>
      <c r="M152" s="262"/>
      <c r="N152" s="263"/>
      <c r="O152" s="263"/>
      <c r="P152" s="263"/>
      <c r="Q152" s="263"/>
      <c r="R152" s="263"/>
      <c r="S152" s="263"/>
      <c r="T152" s="264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5" t="s">
        <v>154</v>
      </c>
      <c r="AU152" s="265" t="s">
        <v>87</v>
      </c>
      <c r="AV152" s="15" t="s">
        <v>85</v>
      </c>
      <c r="AW152" s="15" t="s">
        <v>39</v>
      </c>
      <c r="AX152" s="15" t="s">
        <v>77</v>
      </c>
      <c r="AY152" s="265" t="s">
        <v>144</v>
      </c>
    </row>
    <row r="153" s="13" customFormat="1">
      <c r="A153" s="13"/>
      <c r="B153" s="219"/>
      <c r="C153" s="220"/>
      <c r="D153" s="221" t="s">
        <v>154</v>
      </c>
      <c r="E153" s="222" t="s">
        <v>32</v>
      </c>
      <c r="F153" s="223" t="s">
        <v>1460</v>
      </c>
      <c r="G153" s="220"/>
      <c r="H153" s="224">
        <v>16.756</v>
      </c>
      <c r="I153" s="225"/>
      <c r="J153" s="220"/>
      <c r="K153" s="220"/>
      <c r="L153" s="226"/>
      <c r="M153" s="227"/>
      <c r="N153" s="228"/>
      <c r="O153" s="228"/>
      <c r="P153" s="228"/>
      <c r="Q153" s="228"/>
      <c r="R153" s="228"/>
      <c r="S153" s="228"/>
      <c r="T153" s="22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0" t="s">
        <v>154</v>
      </c>
      <c r="AU153" s="230" t="s">
        <v>87</v>
      </c>
      <c r="AV153" s="13" t="s">
        <v>87</v>
      </c>
      <c r="AW153" s="13" t="s">
        <v>39</v>
      </c>
      <c r="AX153" s="13" t="s">
        <v>85</v>
      </c>
      <c r="AY153" s="230" t="s">
        <v>144</v>
      </c>
    </row>
    <row r="154" s="2" customFormat="1" ht="44.25" customHeight="1">
      <c r="A154" s="40"/>
      <c r="B154" s="41"/>
      <c r="C154" s="206" t="s">
        <v>234</v>
      </c>
      <c r="D154" s="206" t="s">
        <v>147</v>
      </c>
      <c r="E154" s="207" t="s">
        <v>1461</v>
      </c>
      <c r="F154" s="208" t="s">
        <v>1462</v>
      </c>
      <c r="G154" s="209" t="s">
        <v>167</v>
      </c>
      <c r="H154" s="210">
        <v>3.3999999999999999</v>
      </c>
      <c r="I154" s="211"/>
      <c r="J154" s="212">
        <f>ROUND(I154*H154,2)</f>
        <v>0</v>
      </c>
      <c r="K154" s="208" t="s">
        <v>151</v>
      </c>
      <c r="L154" s="46"/>
      <c r="M154" s="213" t="s">
        <v>32</v>
      </c>
      <c r="N154" s="214" t="s">
        <v>48</v>
      </c>
      <c r="O154" s="86"/>
      <c r="P154" s="215">
        <f>O154*H154</f>
        <v>0</v>
      </c>
      <c r="Q154" s="215">
        <v>0.45195000000000002</v>
      </c>
      <c r="R154" s="215">
        <f>Q154*H154</f>
        <v>1.5366299999999999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152</v>
      </c>
      <c r="AT154" s="217" t="s">
        <v>147</v>
      </c>
      <c r="AU154" s="217" t="s">
        <v>87</v>
      </c>
      <c r="AY154" s="18" t="s">
        <v>144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8" t="s">
        <v>85</v>
      </c>
      <c r="BK154" s="218">
        <f>ROUND(I154*H154,2)</f>
        <v>0</v>
      </c>
      <c r="BL154" s="18" t="s">
        <v>152</v>
      </c>
      <c r="BM154" s="217" t="s">
        <v>1463</v>
      </c>
    </row>
    <row r="155" s="13" customFormat="1">
      <c r="A155" s="13"/>
      <c r="B155" s="219"/>
      <c r="C155" s="220"/>
      <c r="D155" s="221" t="s">
        <v>154</v>
      </c>
      <c r="E155" s="222" t="s">
        <v>32</v>
      </c>
      <c r="F155" s="223" t="s">
        <v>1464</v>
      </c>
      <c r="G155" s="220"/>
      <c r="H155" s="224">
        <v>3.3999999999999999</v>
      </c>
      <c r="I155" s="225"/>
      <c r="J155" s="220"/>
      <c r="K155" s="220"/>
      <c r="L155" s="226"/>
      <c r="M155" s="227"/>
      <c r="N155" s="228"/>
      <c r="O155" s="228"/>
      <c r="P155" s="228"/>
      <c r="Q155" s="228"/>
      <c r="R155" s="228"/>
      <c r="S155" s="228"/>
      <c r="T155" s="22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0" t="s">
        <v>154</v>
      </c>
      <c r="AU155" s="230" t="s">
        <v>87</v>
      </c>
      <c r="AV155" s="13" t="s">
        <v>87</v>
      </c>
      <c r="AW155" s="13" t="s">
        <v>39</v>
      </c>
      <c r="AX155" s="13" t="s">
        <v>85</v>
      </c>
      <c r="AY155" s="230" t="s">
        <v>144</v>
      </c>
    </row>
    <row r="156" s="2" customFormat="1" ht="44.25" customHeight="1">
      <c r="A156" s="40"/>
      <c r="B156" s="41"/>
      <c r="C156" s="206" t="s">
        <v>239</v>
      </c>
      <c r="D156" s="206" t="s">
        <v>147</v>
      </c>
      <c r="E156" s="207" t="s">
        <v>1465</v>
      </c>
      <c r="F156" s="208" t="s">
        <v>1466</v>
      </c>
      <c r="G156" s="209" t="s">
        <v>167</v>
      </c>
      <c r="H156" s="210">
        <v>37.552999999999997</v>
      </c>
      <c r="I156" s="211"/>
      <c r="J156" s="212">
        <f>ROUND(I156*H156,2)</f>
        <v>0</v>
      </c>
      <c r="K156" s="208" t="s">
        <v>151</v>
      </c>
      <c r="L156" s="46"/>
      <c r="M156" s="213" t="s">
        <v>32</v>
      </c>
      <c r="N156" s="214" t="s">
        <v>48</v>
      </c>
      <c r="O156" s="86"/>
      <c r="P156" s="215">
        <f>O156*H156</f>
        <v>0</v>
      </c>
      <c r="Q156" s="215">
        <v>0.71545999999999998</v>
      </c>
      <c r="R156" s="215">
        <f>Q156*H156</f>
        <v>26.867669379999999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152</v>
      </c>
      <c r="AT156" s="217" t="s">
        <v>147</v>
      </c>
      <c r="AU156" s="217" t="s">
        <v>87</v>
      </c>
      <c r="AY156" s="18" t="s">
        <v>144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8" t="s">
        <v>85</v>
      </c>
      <c r="BK156" s="218">
        <f>ROUND(I156*H156,2)</f>
        <v>0</v>
      </c>
      <c r="BL156" s="18" t="s">
        <v>152</v>
      </c>
      <c r="BM156" s="217" t="s">
        <v>1467</v>
      </c>
    </row>
    <row r="157" s="13" customFormat="1">
      <c r="A157" s="13"/>
      <c r="B157" s="219"/>
      <c r="C157" s="220"/>
      <c r="D157" s="221" t="s">
        <v>154</v>
      </c>
      <c r="E157" s="222" t="s">
        <v>32</v>
      </c>
      <c r="F157" s="223" t="s">
        <v>1468</v>
      </c>
      <c r="G157" s="220"/>
      <c r="H157" s="224">
        <v>37.552999999999997</v>
      </c>
      <c r="I157" s="225"/>
      <c r="J157" s="220"/>
      <c r="K157" s="220"/>
      <c r="L157" s="226"/>
      <c r="M157" s="227"/>
      <c r="N157" s="228"/>
      <c r="O157" s="228"/>
      <c r="P157" s="228"/>
      <c r="Q157" s="228"/>
      <c r="R157" s="228"/>
      <c r="S157" s="228"/>
      <c r="T157" s="22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0" t="s">
        <v>154</v>
      </c>
      <c r="AU157" s="230" t="s">
        <v>87</v>
      </c>
      <c r="AV157" s="13" t="s">
        <v>87</v>
      </c>
      <c r="AW157" s="13" t="s">
        <v>39</v>
      </c>
      <c r="AX157" s="13" t="s">
        <v>85</v>
      </c>
      <c r="AY157" s="230" t="s">
        <v>144</v>
      </c>
    </row>
    <row r="158" s="2" customFormat="1">
      <c r="A158" s="40"/>
      <c r="B158" s="41"/>
      <c r="C158" s="206" t="s">
        <v>244</v>
      </c>
      <c r="D158" s="206" t="s">
        <v>147</v>
      </c>
      <c r="E158" s="207" t="s">
        <v>1469</v>
      </c>
      <c r="F158" s="208" t="s">
        <v>1470</v>
      </c>
      <c r="G158" s="209" t="s">
        <v>150</v>
      </c>
      <c r="H158" s="210">
        <v>2.5800000000000001</v>
      </c>
      <c r="I158" s="211"/>
      <c r="J158" s="212">
        <f>ROUND(I158*H158,2)</f>
        <v>0</v>
      </c>
      <c r="K158" s="208" t="s">
        <v>151</v>
      </c>
      <c r="L158" s="46"/>
      <c r="M158" s="213" t="s">
        <v>32</v>
      </c>
      <c r="N158" s="214" t="s">
        <v>48</v>
      </c>
      <c r="O158" s="86"/>
      <c r="P158" s="215">
        <f>O158*H158</f>
        <v>0</v>
      </c>
      <c r="Q158" s="215">
        <v>2.45329</v>
      </c>
      <c r="R158" s="215">
        <f>Q158*H158</f>
        <v>6.3294882000000001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152</v>
      </c>
      <c r="AT158" s="217" t="s">
        <v>147</v>
      </c>
      <c r="AU158" s="217" t="s">
        <v>87</v>
      </c>
      <c r="AY158" s="18" t="s">
        <v>144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8" t="s">
        <v>85</v>
      </c>
      <c r="BK158" s="218">
        <f>ROUND(I158*H158,2)</f>
        <v>0</v>
      </c>
      <c r="BL158" s="18" t="s">
        <v>152</v>
      </c>
      <c r="BM158" s="217" t="s">
        <v>1471</v>
      </c>
    </row>
    <row r="159" s="15" customFormat="1">
      <c r="A159" s="15"/>
      <c r="B159" s="256"/>
      <c r="C159" s="257"/>
      <c r="D159" s="221" t="s">
        <v>154</v>
      </c>
      <c r="E159" s="258" t="s">
        <v>32</v>
      </c>
      <c r="F159" s="259" t="s">
        <v>1472</v>
      </c>
      <c r="G159" s="257"/>
      <c r="H159" s="258" t="s">
        <v>32</v>
      </c>
      <c r="I159" s="260"/>
      <c r="J159" s="257"/>
      <c r="K159" s="257"/>
      <c r="L159" s="261"/>
      <c r="M159" s="262"/>
      <c r="N159" s="263"/>
      <c r="O159" s="263"/>
      <c r="P159" s="263"/>
      <c r="Q159" s="263"/>
      <c r="R159" s="263"/>
      <c r="S159" s="263"/>
      <c r="T159" s="26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5" t="s">
        <v>154</v>
      </c>
      <c r="AU159" s="265" t="s">
        <v>87</v>
      </c>
      <c r="AV159" s="15" t="s">
        <v>85</v>
      </c>
      <c r="AW159" s="15" t="s">
        <v>39</v>
      </c>
      <c r="AX159" s="15" t="s">
        <v>77</v>
      </c>
      <c r="AY159" s="265" t="s">
        <v>144</v>
      </c>
    </row>
    <row r="160" s="13" customFormat="1">
      <c r="A160" s="13"/>
      <c r="B160" s="219"/>
      <c r="C160" s="220"/>
      <c r="D160" s="221" t="s">
        <v>154</v>
      </c>
      <c r="E160" s="222" t="s">
        <v>32</v>
      </c>
      <c r="F160" s="223" t="s">
        <v>1473</v>
      </c>
      <c r="G160" s="220"/>
      <c r="H160" s="224">
        <v>2.5800000000000001</v>
      </c>
      <c r="I160" s="225"/>
      <c r="J160" s="220"/>
      <c r="K160" s="220"/>
      <c r="L160" s="226"/>
      <c r="M160" s="227"/>
      <c r="N160" s="228"/>
      <c r="O160" s="228"/>
      <c r="P160" s="228"/>
      <c r="Q160" s="228"/>
      <c r="R160" s="228"/>
      <c r="S160" s="228"/>
      <c r="T160" s="22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0" t="s">
        <v>154</v>
      </c>
      <c r="AU160" s="230" t="s">
        <v>87</v>
      </c>
      <c r="AV160" s="13" t="s">
        <v>87</v>
      </c>
      <c r="AW160" s="13" t="s">
        <v>39</v>
      </c>
      <c r="AX160" s="13" t="s">
        <v>85</v>
      </c>
      <c r="AY160" s="230" t="s">
        <v>144</v>
      </c>
    </row>
    <row r="161" s="2" customFormat="1">
      <c r="A161" s="40"/>
      <c r="B161" s="41"/>
      <c r="C161" s="206" t="s">
        <v>249</v>
      </c>
      <c r="D161" s="206" t="s">
        <v>147</v>
      </c>
      <c r="E161" s="207" t="s">
        <v>1474</v>
      </c>
      <c r="F161" s="208" t="s">
        <v>1475</v>
      </c>
      <c r="G161" s="209" t="s">
        <v>167</v>
      </c>
      <c r="H161" s="210">
        <v>29.100000000000001</v>
      </c>
      <c r="I161" s="211"/>
      <c r="J161" s="212">
        <f>ROUND(I161*H161,2)</f>
        <v>0</v>
      </c>
      <c r="K161" s="208" t="s">
        <v>1406</v>
      </c>
      <c r="L161" s="46"/>
      <c r="M161" s="213" t="s">
        <v>32</v>
      </c>
      <c r="N161" s="214" t="s">
        <v>48</v>
      </c>
      <c r="O161" s="86"/>
      <c r="P161" s="215">
        <f>O161*H161</f>
        <v>0</v>
      </c>
      <c r="Q161" s="215">
        <v>0.00109</v>
      </c>
      <c r="R161" s="215">
        <f>Q161*H161</f>
        <v>0.031719000000000004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152</v>
      </c>
      <c r="AT161" s="217" t="s">
        <v>147</v>
      </c>
      <c r="AU161" s="217" t="s">
        <v>87</v>
      </c>
      <c r="AY161" s="18" t="s">
        <v>144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8" t="s">
        <v>85</v>
      </c>
      <c r="BK161" s="218">
        <f>ROUND(I161*H161,2)</f>
        <v>0</v>
      </c>
      <c r="BL161" s="18" t="s">
        <v>152</v>
      </c>
      <c r="BM161" s="217" t="s">
        <v>1476</v>
      </c>
    </row>
    <row r="162" s="13" customFormat="1">
      <c r="A162" s="13"/>
      <c r="B162" s="219"/>
      <c r="C162" s="220"/>
      <c r="D162" s="221" t="s">
        <v>154</v>
      </c>
      <c r="E162" s="222" t="s">
        <v>32</v>
      </c>
      <c r="F162" s="223" t="s">
        <v>1477</v>
      </c>
      <c r="G162" s="220"/>
      <c r="H162" s="224">
        <v>16.050000000000001</v>
      </c>
      <c r="I162" s="225"/>
      <c r="J162" s="220"/>
      <c r="K162" s="220"/>
      <c r="L162" s="226"/>
      <c r="M162" s="227"/>
      <c r="N162" s="228"/>
      <c r="O162" s="228"/>
      <c r="P162" s="228"/>
      <c r="Q162" s="228"/>
      <c r="R162" s="228"/>
      <c r="S162" s="228"/>
      <c r="T162" s="22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0" t="s">
        <v>154</v>
      </c>
      <c r="AU162" s="230" t="s">
        <v>87</v>
      </c>
      <c r="AV162" s="13" t="s">
        <v>87</v>
      </c>
      <c r="AW162" s="13" t="s">
        <v>39</v>
      </c>
      <c r="AX162" s="13" t="s">
        <v>77</v>
      </c>
      <c r="AY162" s="230" t="s">
        <v>144</v>
      </c>
    </row>
    <row r="163" s="13" customFormat="1">
      <c r="A163" s="13"/>
      <c r="B163" s="219"/>
      <c r="C163" s="220"/>
      <c r="D163" s="221" t="s">
        <v>154</v>
      </c>
      <c r="E163" s="222" t="s">
        <v>32</v>
      </c>
      <c r="F163" s="223" t="s">
        <v>1478</v>
      </c>
      <c r="G163" s="220"/>
      <c r="H163" s="224">
        <v>13.050000000000001</v>
      </c>
      <c r="I163" s="225"/>
      <c r="J163" s="220"/>
      <c r="K163" s="220"/>
      <c r="L163" s="226"/>
      <c r="M163" s="227"/>
      <c r="N163" s="228"/>
      <c r="O163" s="228"/>
      <c r="P163" s="228"/>
      <c r="Q163" s="228"/>
      <c r="R163" s="228"/>
      <c r="S163" s="228"/>
      <c r="T163" s="22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0" t="s">
        <v>154</v>
      </c>
      <c r="AU163" s="230" t="s">
        <v>87</v>
      </c>
      <c r="AV163" s="13" t="s">
        <v>87</v>
      </c>
      <c r="AW163" s="13" t="s">
        <v>39</v>
      </c>
      <c r="AX163" s="13" t="s">
        <v>77</v>
      </c>
      <c r="AY163" s="230" t="s">
        <v>144</v>
      </c>
    </row>
    <row r="164" s="14" customFormat="1">
      <c r="A164" s="14"/>
      <c r="B164" s="241"/>
      <c r="C164" s="242"/>
      <c r="D164" s="221" t="s">
        <v>154</v>
      </c>
      <c r="E164" s="243" t="s">
        <v>32</v>
      </c>
      <c r="F164" s="244" t="s">
        <v>205</v>
      </c>
      <c r="G164" s="242"/>
      <c r="H164" s="245">
        <v>29.100000000000001</v>
      </c>
      <c r="I164" s="246"/>
      <c r="J164" s="242"/>
      <c r="K164" s="242"/>
      <c r="L164" s="247"/>
      <c r="M164" s="248"/>
      <c r="N164" s="249"/>
      <c r="O164" s="249"/>
      <c r="P164" s="249"/>
      <c r="Q164" s="249"/>
      <c r="R164" s="249"/>
      <c r="S164" s="249"/>
      <c r="T164" s="25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1" t="s">
        <v>154</v>
      </c>
      <c r="AU164" s="251" t="s">
        <v>87</v>
      </c>
      <c r="AV164" s="14" t="s">
        <v>152</v>
      </c>
      <c r="AW164" s="14" t="s">
        <v>39</v>
      </c>
      <c r="AX164" s="14" t="s">
        <v>85</v>
      </c>
      <c r="AY164" s="251" t="s">
        <v>144</v>
      </c>
    </row>
    <row r="165" s="2" customFormat="1">
      <c r="A165" s="40"/>
      <c r="B165" s="41"/>
      <c r="C165" s="206" t="s">
        <v>254</v>
      </c>
      <c r="D165" s="206" t="s">
        <v>147</v>
      </c>
      <c r="E165" s="207" t="s">
        <v>1479</v>
      </c>
      <c r="F165" s="208" t="s">
        <v>1480</v>
      </c>
      <c r="G165" s="209" t="s">
        <v>167</v>
      </c>
      <c r="H165" s="210">
        <v>29.100000000000001</v>
      </c>
      <c r="I165" s="211"/>
      <c r="J165" s="212">
        <f>ROUND(I165*H165,2)</f>
        <v>0</v>
      </c>
      <c r="K165" s="208" t="s">
        <v>1406</v>
      </c>
      <c r="L165" s="46"/>
      <c r="M165" s="213" t="s">
        <v>32</v>
      </c>
      <c r="N165" s="214" t="s">
        <v>48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152</v>
      </c>
      <c r="AT165" s="217" t="s">
        <v>147</v>
      </c>
      <c r="AU165" s="217" t="s">
        <v>87</v>
      </c>
      <c r="AY165" s="18" t="s">
        <v>144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8" t="s">
        <v>85</v>
      </c>
      <c r="BK165" s="218">
        <f>ROUND(I165*H165,2)</f>
        <v>0</v>
      </c>
      <c r="BL165" s="18" t="s">
        <v>152</v>
      </c>
      <c r="BM165" s="217" t="s">
        <v>1481</v>
      </c>
    </row>
    <row r="166" s="2" customFormat="1">
      <c r="A166" s="40"/>
      <c r="B166" s="41"/>
      <c r="C166" s="206" t="s">
        <v>7</v>
      </c>
      <c r="D166" s="206" t="s">
        <v>147</v>
      </c>
      <c r="E166" s="207" t="s">
        <v>1482</v>
      </c>
      <c r="F166" s="208" t="s">
        <v>1483</v>
      </c>
      <c r="G166" s="209" t="s">
        <v>162</v>
      </c>
      <c r="H166" s="210">
        <v>0.29999999999999999</v>
      </c>
      <c r="I166" s="211"/>
      <c r="J166" s="212">
        <f>ROUND(I166*H166,2)</f>
        <v>0</v>
      </c>
      <c r="K166" s="208" t="s">
        <v>151</v>
      </c>
      <c r="L166" s="46"/>
      <c r="M166" s="213" t="s">
        <v>32</v>
      </c>
      <c r="N166" s="214" t="s">
        <v>48</v>
      </c>
      <c r="O166" s="86"/>
      <c r="P166" s="215">
        <f>O166*H166</f>
        <v>0</v>
      </c>
      <c r="Q166" s="215">
        <v>1.0584</v>
      </c>
      <c r="R166" s="215">
        <f>Q166*H166</f>
        <v>0.31751999999999997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152</v>
      </c>
      <c r="AT166" s="217" t="s">
        <v>147</v>
      </c>
      <c r="AU166" s="217" t="s">
        <v>87</v>
      </c>
      <c r="AY166" s="18" t="s">
        <v>144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8" t="s">
        <v>85</v>
      </c>
      <c r="BK166" s="218">
        <f>ROUND(I166*H166,2)</f>
        <v>0</v>
      </c>
      <c r="BL166" s="18" t="s">
        <v>152</v>
      </c>
      <c r="BM166" s="217" t="s">
        <v>1484</v>
      </c>
    </row>
    <row r="167" s="2" customFormat="1" ht="55.5" customHeight="1">
      <c r="A167" s="40"/>
      <c r="B167" s="41"/>
      <c r="C167" s="206" t="s">
        <v>263</v>
      </c>
      <c r="D167" s="206" t="s">
        <v>147</v>
      </c>
      <c r="E167" s="207" t="s">
        <v>1485</v>
      </c>
      <c r="F167" s="208" t="s">
        <v>1486</v>
      </c>
      <c r="G167" s="209" t="s">
        <v>162</v>
      </c>
      <c r="H167" s="210">
        <v>1</v>
      </c>
      <c r="I167" s="211"/>
      <c r="J167" s="212">
        <f>ROUND(I167*H167,2)</f>
        <v>0</v>
      </c>
      <c r="K167" s="208" t="s">
        <v>151</v>
      </c>
      <c r="L167" s="46"/>
      <c r="M167" s="213" t="s">
        <v>32</v>
      </c>
      <c r="N167" s="214" t="s">
        <v>48</v>
      </c>
      <c r="O167" s="86"/>
      <c r="P167" s="215">
        <f>O167*H167</f>
        <v>0</v>
      </c>
      <c r="Q167" s="215">
        <v>1.0593999999999999</v>
      </c>
      <c r="R167" s="215">
        <f>Q167*H167</f>
        <v>1.0593999999999999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152</v>
      </c>
      <c r="AT167" s="217" t="s">
        <v>147</v>
      </c>
      <c r="AU167" s="217" t="s">
        <v>87</v>
      </c>
      <c r="AY167" s="18" t="s">
        <v>144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8" t="s">
        <v>85</v>
      </c>
      <c r="BK167" s="218">
        <f>ROUND(I167*H167,2)</f>
        <v>0</v>
      </c>
      <c r="BL167" s="18" t="s">
        <v>152</v>
      </c>
      <c r="BM167" s="217" t="s">
        <v>1487</v>
      </c>
    </row>
    <row r="168" s="12" customFormat="1" ht="22.8" customHeight="1">
      <c r="A168" s="12"/>
      <c r="B168" s="190"/>
      <c r="C168" s="191"/>
      <c r="D168" s="192" t="s">
        <v>76</v>
      </c>
      <c r="E168" s="204" t="s">
        <v>145</v>
      </c>
      <c r="F168" s="204" t="s">
        <v>146</v>
      </c>
      <c r="G168" s="191"/>
      <c r="H168" s="191"/>
      <c r="I168" s="194"/>
      <c r="J168" s="205">
        <f>BK168</f>
        <v>0</v>
      </c>
      <c r="K168" s="191"/>
      <c r="L168" s="196"/>
      <c r="M168" s="197"/>
      <c r="N168" s="198"/>
      <c r="O168" s="198"/>
      <c r="P168" s="199">
        <f>SUM(P169:P184)</f>
        <v>0</v>
      </c>
      <c r="Q168" s="198"/>
      <c r="R168" s="199">
        <f>SUM(R169:R184)</f>
        <v>22.566759560000001</v>
      </c>
      <c r="S168" s="198"/>
      <c r="T168" s="200">
        <f>SUM(T169:T184)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1" t="s">
        <v>85</v>
      </c>
      <c r="AT168" s="202" t="s">
        <v>76</v>
      </c>
      <c r="AU168" s="202" t="s">
        <v>85</v>
      </c>
      <c r="AY168" s="201" t="s">
        <v>144</v>
      </c>
      <c r="BK168" s="203">
        <f>SUM(BK169:BK184)</f>
        <v>0</v>
      </c>
    </row>
    <row r="169" s="2" customFormat="1">
      <c r="A169" s="40"/>
      <c r="B169" s="41"/>
      <c r="C169" s="206" t="s">
        <v>267</v>
      </c>
      <c r="D169" s="206" t="s">
        <v>147</v>
      </c>
      <c r="E169" s="207" t="s">
        <v>1488</v>
      </c>
      <c r="F169" s="208" t="s">
        <v>1489</v>
      </c>
      <c r="G169" s="209" t="s">
        <v>150</v>
      </c>
      <c r="H169" s="210">
        <v>0.52500000000000002</v>
      </c>
      <c r="I169" s="211"/>
      <c r="J169" s="212">
        <f>ROUND(I169*H169,2)</f>
        <v>0</v>
      </c>
      <c r="K169" s="208" t="s">
        <v>151</v>
      </c>
      <c r="L169" s="46"/>
      <c r="M169" s="213" t="s">
        <v>32</v>
      </c>
      <c r="N169" s="214" t="s">
        <v>48</v>
      </c>
      <c r="O169" s="86"/>
      <c r="P169" s="215">
        <f>O169*H169</f>
        <v>0</v>
      </c>
      <c r="Q169" s="215">
        <v>1.8775</v>
      </c>
      <c r="R169" s="215">
        <f>Q169*H169</f>
        <v>0.98568750000000005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152</v>
      </c>
      <c r="AT169" s="217" t="s">
        <v>147</v>
      </c>
      <c r="AU169" s="217" t="s">
        <v>87</v>
      </c>
      <c r="AY169" s="18" t="s">
        <v>144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8" t="s">
        <v>85</v>
      </c>
      <c r="BK169" s="218">
        <f>ROUND(I169*H169,2)</f>
        <v>0</v>
      </c>
      <c r="BL169" s="18" t="s">
        <v>152</v>
      </c>
      <c r="BM169" s="217" t="s">
        <v>1490</v>
      </c>
    </row>
    <row r="170" s="13" customFormat="1">
      <c r="A170" s="13"/>
      <c r="B170" s="219"/>
      <c r="C170" s="220"/>
      <c r="D170" s="221" t="s">
        <v>154</v>
      </c>
      <c r="E170" s="222" t="s">
        <v>32</v>
      </c>
      <c r="F170" s="223" t="s">
        <v>1491</v>
      </c>
      <c r="G170" s="220"/>
      <c r="H170" s="224">
        <v>0.52500000000000002</v>
      </c>
      <c r="I170" s="225"/>
      <c r="J170" s="220"/>
      <c r="K170" s="220"/>
      <c r="L170" s="226"/>
      <c r="M170" s="227"/>
      <c r="N170" s="228"/>
      <c r="O170" s="228"/>
      <c r="P170" s="228"/>
      <c r="Q170" s="228"/>
      <c r="R170" s="228"/>
      <c r="S170" s="228"/>
      <c r="T170" s="22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0" t="s">
        <v>154</v>
      </c>
      <c r="AU170" s="230" t="s">
        <v>87</v>
      </c>
      <c r="AV170" s="13" t="s">
        <v>87</v>
      </c>
      <c r="AW170" s="13" t="s">
        <v>39</v>
      </c>
      <c r="AX170" s="13" t="s">
        <v>85</v>
      </c>
      <c r="AY170" s="230" t="s">
        <v>144</v>
      </c>
    </row>
    <row r="171" s="2" customFormat="1">
      <c r="A171" s="40"/>
      <c r="B171" s="41"/>
      <c r="C171" s="206" t="s">
        <v>271</v>
      </c>
      <c r="D171" s="206" t="s">
        <v>147</v>
      </c>
      <c r="E171" s="207" t="s">
        <v>1492</v>
      </c>
      <c r="F171" s="208" t="s">
        <v>1493</v>
      </c>
      <c r="G171" s="209" t="s">
        <v>150</v>
      </c>
      <c r="H171" s="210">
        <v>6.7199999999999998</v>
      </c>
      <c r="I171" s="211"/>
      <c r="J171" s="212">
        <f>ROUND(I171*H171,2)</f>
        <v>0</v>
      </c>
      <c r="K171" s="208" t="s">
        <v>151</v>
      </c>
      <c r="L171" s="46"/>
      <c r="M171" s="213" t="s">
        <v>32</v>
      </c>
      <c r="N171" s="214" t="s">
        <v>48</v>
      </c>
      <c r="O171" s="86"/>
      <c r="P171" s="215">
        <f>O171*H171</f>
        <v>0</v>
      </c>
      <c r="Q171" s="215">
        <v>1.3271500000000001</v>
      </c>
      <c r="R171" s="215">
        <f>Q171*H171</f>
        <v>8.9184479999999997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152</v>
      </c>
      <c r="AT171" s="217" t="s">
        <v>147</v>
      </c>
      <c r="AU171" s="217" t="s">
        <v>87</v>
      </c>
      <c r="AY171" s="18" t="s">
        <v>144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8" t="s">
        <v>85</v>
      </c>
      <c r="BK171" s="218">
        <f>ROUND(I171*H171,2)</f>
        <v>0</v>
      </c>
      <c r="BL171" s="18" t="s">
        <v>152</v>
      </c>
      <c r="BM171" s="217" t="s">
        <v>1494</v>
      </c>
    </row>
    <row r="172" s="13" customFormat="1">
      <c r="A172" s="13"/>
      <c r="B172" s="219"/>
      <c r="C172" s="220"/>
      <c r="D172" s="221" t="s">
        <v>154</v>
      </c>
      <c r="E172" s="222" t="s">
        <v>32</v>
      </c>
      <c r="F172" s="223" t="s">
        <v>1495</v>
      </c>
      <c r="G172" s="220"/>
      <c r="H172" s="224">
        <v>6.7199999999999998</v>
      </c>
      <c r="I172" s="225"/>
      <c r="J172" s="220"/>
      <c r="K172" s="220"/>
      <c r="L172" s="226"/>
      <c r="M172" s="227"/>
      <c r="N172" s="228"/>
      <c r="O172" s="228"/>
      <c r="P172" s="228"/>
      <c r="Q172" s="228"/>
      <c r="R172" s="228"/>
      <c r="S172" s="228"/>
      <c r="T172" s="22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0" t="s">
        <v>154</v>
      </c>
      <c r="AU172" s="230" t="s">
        <v>87</v>
      </c>
      <c r="AV172" s="13" t="s">
        <v>87</v>
      </c>
      <c r="AW172" s="13" t="s">
        <v>39</v>
      </c>
      <c r="AX172" s="13" t="s">
        <v>85</v>
      </c>
      <c r="AY172" s="230" t="s">
        <v>144</v>
      </c>
    </row>
    <row r="173" s="2" customFormat="1">
      <c r="A173" s="40"/>
      <c r="B173" s="41"/>
      <c r="C173" s="206" t="s">
        <v>276</v>
      </c>
      <c r="D173" s="206" t="s">
        <v>147</v>
      </c>
      <c r="E173" s="207" t="s">
        <v>148</v>
      </c>
      <c r="F173" s="208" t="s">
        <v>149</v>
      </c>
      <c r="G173" s="209" t="s">
        <v>150</v>
      </c>
      <c r="H173" s="210">
        <v>8.6099999999999994</v>
      </c>
      <c r="I173" s="211"/>
      <c r="J173" s="212">
        <f>ROUND(I173*H173,2)</f>
        <v>0</v>
      </c>
      <c r="K173" s="208" t="s">
        <v>151</v>
      </c>
      <c r="L173" s="46"/>
      <c r="M173" s="213" t="s">
        <v>32</v>
      </c>
      <c r="N173" s="214" t="s">
        <v>48</v>
      </c>
      <c r="O173" s="86"/>
      <c r="P173" s="215">
        <f>O173*H173</f>
        <v>0</v>
      </c>
      <c r="Q173" s="215">
        <v>1.3271500000000001</v>
      </c>
      <c r="R173" s="215">
        <f>Q173*H173</f>
        <v>11.4267615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152</v>
      </c>
      <c r="AT173" s="217" t="s">
        <v>147</v>
      </c>
      <c r="AU173" s="217" t="s">
        <v>87</v>
      </c>
      <c r="AY173" s="18" t="s">
        <v>144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8" t="s">
        <v>85</v>
      </c>
      <c r="BK173" s="218">
        <f>ROUND(I173*H173,2)</f>
        <v>0</v>
      </c>
      <c r="BL173" s="18" t="s">
        <v>152</v>
      </c>
      <c r="BM173" s="217" t="s">
        <v>1496</v>
      </c>
    </row>
    <row r="174" s="13" customFormat="1">
      <c r="A174" s="13"/>
      <c r="B174" s="219"/>
      <c r="C174" s="220"/>
      <c r="D174" s="221" t="s">
        <v>154</v>
      </c>
      <c r="E174" s="222" t="s">
        <v>32</v>
      </c>
      <c r="F174" s="223" t="s">
        <v>1497</v>
      </c>
      <c r="G174" s="220"/>
      <c r="H174" s="224">
        <v>1.8899999999999999</v>
      </c>
      <c r="I174" s="225"/>
      <c r="J174" s="220"/>
      <c r="K174" s="220"/>
      <c r="L174" s="226"/>
      <c r="M174" s="227"/>
      <c r="N174" s="228"/>
      <c r="O174" s="228"/>
      <c r="P174" s="228"/>
      <c r="Q174" s="228"/>
      <c r="R174" s="228"/>
      <c r="S174" s="228"/>
      <c r="T174" s="22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0" t="s">
        <v>154</v>
      </c>
      <c r="AU174" s="230" t="s">
        <v>87</v>
      </c>
      <c r="AV174" s="13" t="s">
        <v>87</v>
      </c>
      <c r="AW174" s="13" t="s">
        <v>39</v>
      </c>
      <c r="AX174" s="13" t="s">
        <v>77</v>
      </c>
      <c r="AY174" s="230" t="s">
        <v>144</v>
      </c>
    </row>
    <row r="175" s="13" customFormat="1">
      <c r="A175" s="13"/>
      <c r="B175" s="219"/>
      <c r="C175" s="220"/>
      <c r="D175" s="221" t="s">
        <v>154</v>
      </c>
      <c r="E175" s="222" t="s">
        <v>32</v>
      </c>
      <c r="F175" s="223" t="s">
        <v>1495</v>
      </c>
      <c r="G175" s="220"/>
      <c r="H175" s="224">
        <v>6.7199999999999998</v>
      </c>
      <c r="I175" s="225"/>
      <c r="J175" s="220"/>
      <c r="K175" s="220"/>
      <c r="L175" s="226"/>
      <c r="M175" s="227"/>
      <c r="N175" s="228"/>
      <c r="O175" s="228"/>
      <c r="P175" s="228"/>
      <c r="Q175" s="228"/>
      <c r="R175" s="228"/>
      <c r="S175" s="228"/>
      <c r="T175" s="22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0" t="s">
        <v>154</v>
      </c>
      <c r="AU175" s="230" t="s">
        <v>87</v>
      </c>
      <c r="AV175" s="13" t="s">
        <v>87</v>
      </c>
      <c r="AW175" s="13" t="s">
        <v>39</v>
      </c>
      <c r="AX175" s="13" t="s">
        <v>77</v>
      </c>
      <c r="AY175" s="230" t="s">
        <v>144</v>
      </c>
    </row>
    <row r="176" s="14" customFormat="1">
      <c r="A176" s="14"/>
      <c r="B176" s="241"/>
      <c r="C176" s="242"/>
      <c r="D176" s="221" t="s">
        <v>154</v>
      </c>
      <c r="E176" s="243" t="s">
        <v>32</v>
      </c>
      <c r="F176" s="244" t="s">
        <v>205</v>
      </c>
      <c r="G176" s="242"/>
      <c r="H176" s="245">
        <v>8.6099999999999994</v>
      </c>
      <c r="I176" s="246"/>
      <c r="J176" s="242"/>
      <c r="K176" s="242"/>
      <c r="L176" s="247"/>
      <c r="M176" s="248"/>
      <c r="N176" s="249"/>
      <c r="O176" s="249"/>
      <c r="P176" s="249"/>
      <c r="Q176" s="249"/>
      <c r="R176" s="249"/>
      <c r="S176" s="249"/>
      <c r="T176" s="25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1" t="s">
        <v>154</v>
      </c>
      <c r="AU176" s="251" t="s">
        <v>87</v>
      </c>
      <c r="AV176" s="14" t="s">
        <v>152</v>
      </c>
      <c r="AW176" s="14" t="s">
        <v>39</v>
      </c>
      <c r="AX176" s="14" t="s">
        <v>85</v>
      </c>
      <c r="AY176" s="251" t="s">
        <v>144</v>
      </c>
    </row>
    <row r="177" s="2" customFormat="1">
      <c r="A177" s="40"/>
      <c r="B177" s="41"/>
      <c r="C177" s="206" t="s">
        <v>282</v>
      </c>
      <c r="D177" s="206" t="s">
        <v>147</v>
      </c>
      <c r="E177" s="207" t="s">
        <v>1498</v>
      </c>
      <c r="F177" s="208" t="s">
        <v>1499</v>
      </c>
      <c r="G177" s="209" t="s">
        <v>189</v>
      </c>
      <c r="H177" s="210">
        <v>8</v>
      </c>
      <c r="I177" s="211"/>
      <c r="J177" s="212">
        <f>ROUND(I177*H177,2)</f>
        <v>0</v>
      </c>
      <c r="K177" s="208" t="s">
        <v>151</v>
      </c>
      <c r="L177" s="46"/>
      <c r="M177" s="213" t="s">
        <v>32</v>
      </c>
      <c r="N177" s="214" t="s">
        <v>48</v>
      </c>
      <c r="O177" s="86"/>
      <c r="P177" s="215">
        <f>O177*H177</f>
        <v>0</v>
      </c>
      <c r="Q177" s="215">
        <v>0.081309999999999993</v>
      </c>
      <c r="R177" s="215">
        <f>Q177*H177</f>
        <v>0.65047999999999995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152</v>
      </c>
      <c r="AT177" s="217" t="s">
        <v>147</v>
      </c>
      <c r="AU177" s="217" t="s">
        <v>87</v>
      </c>
      <c r="AY177" s="18" t="s">
        <v>144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8" t="s">
        <v>85</v>
      </c>
      <c r="BK177" s="218">
        <f>ROUND(I177*H177,2)</f>
        <v>0</v>
      </c>
      <c r="BL177" s="18" t="s">
        <v>152</v>
      </c>
      <c r="BM177" s="217" t="s">
        <v>1500</v>
      </c>
    </row>
    <row r="178" s="2" customFormat="1">
      <c r="A178" s="40"/>
      <c r="B178" s="41"/>
      <c r="C178" s="42"/>
      <c r="D178" s="221" t="s">
        <v>295</v>
      </c>
      <c r="E178" s="42"/>
      <c r="F178" s="252" t="s">
        <v>1501</v>
      </c>
      <c r="G178" s="42"/>
      <c r="H178" s="42"/>
      <c r="I178" s="253"/>
      <c r="J178" s="42"/>
      <c r="K178" s="42"/>
      <c r="L178" s="46"/>
      <c r="M178" s="254"/>
      <c r="N178" s="255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8" t="s">
        <v>295</v>
      </c>
      <c r="AU178" s="18" t="s">
        <v>87</v>
      </c>
    </row>
    <row r="179" s="2" customFormat="1">
      <c r="A179" s="40"/>
      <c r="B179" s="41"/>
      <c r="C179" s="206" t="s">
        <v>287</v>
      </c>
      <c r="D179" s="206" t="s">
        <v>147</v>
      </c>
      <c r="E179" s="207" t="s">
        <v>156</v>
      </c>
      <c r="F179" s="208" t="s">
        <v>157</v>
      </c>
      <c r="G179" s="209" t="s">
        <v>150</v>
      </c>
      <c r="H179" s="210">
        <v>0.151</v>
      </c>
      <c r="I179" s="211"/>
      <c r="J179" s="212">
        <f>ROUND(I179*H179,2)</f>
        <v>0</v>
      </c>
      <c r="K179" s="208" t="s">
        <v>151</v>
      </c>
      <c r="L179" s="46"/>
      <c r="M179" s="213" t="s">
        <v>32</v>
      </c>
      <c r="N179" s="214" t="s">
        <v>48</v>
      </c>
      <c r="O179" s="86"/>
      <c r="P179" s="215">
        <f>O179*H179</f>
        <v>0</v>
      </c>
      <c r="Q179" s="215">
        <v>1.94302</v>
      </c>
      <c r="R179" s="215">
        <f>Q179*H179</f>
        <v>0.29339601999999998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152</v>
      </c>
      <c r="AT179" s="217" t="s">
        <v>147</v>
      </c>
      <c r="AU179" s="217" t="s">
        <v>87</v>
      </c>
      <c r="AY179" s="18" t="s">
        <v>144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8" t="s">
        <v>85</v>
      </c>
      <c r="BK179" s="218">
        <f>ROUND(I179*H179,2)</f>
        <v>0</v>
      </c>
      <c r="BL179" s="18" t="s">
        <v>152</v>
      </c>
      <c r="BM179" s="217" t="s">
        <v>1502</v>
      </c>
    </row>
    <row r="180" s="13" customFormat="1">
      <c r="A180" s="13"/>
      <c r="B180" s="219"/>
      <c r="C180" s="220"/>
      <c r="D180" s="221" t="s">
        <v>154</v>
      </c>
      <c r="E180" s="222" t="s">
        <v>32</v>
      </c>
      <c r="F180" s="223" t="s">
        <v>1503</v>
      </c>
      <c r="G180" s="220"/>
      <c r="H180" s="224">
        <v>0.151</v>
      </c>
      <c r="I180" s="225"/>
      <c r="J180" s="220"/>
      <c r="K180" s="220"/>
      <c r="L180" s="226"/>
      <c r="M180" s="227"/>
      <c r="N180" s="228"/>
      <c r="O180" s="228"/>
      <c r="P180" s="228"/>
      <c r="Q180" s="228"/>
      <c r="R180" s="228"/>
      <c r="S180" s="228"/>
      <c r="T180" s="22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0" t="s">
        <v>154</v>
      </c>
      <c r="AU180" s="230" t="s">
        <v>87</v>
      </c>
      <c r="AV180" s="13" t="s">
        <v>87</v>
      </c>
      <c r="AW180" s="13" t="s">
        <v>39</v>
      </c>
      <c r="AX180" s="13" t="s">
        <v>85</v>
      </c>
      <c r="AY180" s="230" t="s">
        <v>144</v>
      </c>
    </row>
    <row r="181" s="2" customFormat="1">
      <c r="A181" s="40"/>
      <c r="B181" s="41"/>
      <c r="C181" s="206" t="s">
        <v>291</v>
      </c>
      <c r="D181" s="206" t="s">
        <v>147</v>
      </c>
      <c r="E181" s="207" t="s">
        <v>160</v>
      </c>
      <c r="F181" s="208" t="s">
        <v>161</v>
      </c>
      <c r="G181" s="209" t="s">
        <v>162</v>
      </c>
      <c r="H181" s="210">
        <v>0.20200000000000001</v>
      </c>
      <c r="I181" s="211"/>
      <c r="J181" s="212">
        <f>ROUND(I181*H181,2)</f>
        <v>0</v>
      </c>
      <c r="K181" s="208" t="s">
        <v>151</v>
      </c>
      <c r="L181" s="46"/>
      <c r="M181" s="213" t="s">
        <v>32</v>
      </c>
      <c r="N181" s="214" t="s">
        <v>48</v>
      </c>
      <c r="O181" s="86"/>
      <c r="P181" s="215">
        <f>O181*H181</f>
        <v>0</v>
      </c>
      <c r="Q181" s="215">
        <v>1.0900000000000001</v>
      </c>
      <c r="R181" s="215">
        <f>Q181*H181</f>
        <v>0.22018000000000004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152</v>
      </c>
      <c r="AT181" s="217" t="s">
        <v>147</v>
      </c>
      <c r="AU181" s="217" t="s">
        <v>87</v>
      </c>
      <c r="AY181" s="18" t="s">
        <v>144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8" t="s">
        <v>85</v>
      </c>
      <c r="BK181" s="218">
        <f>ROUND(I181*H181,2)</f>
        <v>0</v>
      </c>
      <c r="BL181" s="18" t="s">
        <v>152</v>
      </c>
      <c r="BM181" s="217" t="s">
        <v>1504</v>
      </c>
    </row>
    <row r="182" s="13" customFormat="1">
      <c r="A182" s="13"/>
      <c r="B182" s="219"/>
      <c r="C182" s="220"/>
      <c r="D182" s="221" t="s">
        <v>154</v>
      </c>
      <c r="E182" s="222" t="s">
        <v>32</v>
      </c>
      <c r="F182" s="223" t="s">
        <v>1505</v>
      </c>
      <c r="G182" s="220"/>
      <c r="H182" s="224">
        <v>0.20200000000000001</v>
      </c>
      <c r="I182" s="225"/>
      <c r="J182" s="220"/>
      <c r="K182" s="220"/>
      <c r="L182" s="226"/>
      <c r="M182" s="227"/>
      <c r="N182" s="228"/>
      <c r="O182" s="228"/>
      <c r="P182" s="228"/>
      <c r="Q182" s="228"/>
      <c r="R182" s="228"/>
      <c r="S182" s="228"/>
      <c r="T182" s="22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0" t="s">
        <v>154</v>
      </c>
      <c r="AU182" s="230" t="s">
        <v>87</v>
      </c>
      <c r="AV182" s="13" t="s">
        <v>87</v>
      </c>
      <c r="AW182" s="13" t="s">
        <v>39</v>
      </c>
      <c r="AX182" s="13" t="s">
        <v>85</v>
      </c>
      <c r="AY182" s="230" t="s">
        <v>144</v>
      </c>
    </row>
    <row r="183" s="2" customFormat="1">
      <c r="A183" s="40"/>
      <c r="B183" s="41"/>
      <c r="C183" s="206" t="s">
        <v>298</v>
      </c>
      <c r="D183" s="206" t="s">
        <v>147</v>
      </c>
      <c r="E183" s="207" t="s">
        <v>1506</v>
      </c>
      <c r="F183" s="208" t="s">
        <v>1507</v>
      </c>
      <c r="G183" s="209" t="s">
        <v>167</v>
      </c>
      <c r="H183" s="210">
        <v>0.40300000000000002</v>
      </c>
      <c r="I183" s="211"/>
      <c r="J183" s="212">
        <f>ROUND(I183*H183,2)</f>
        <v>0</v>
      </c>
      <c r="K183" s="208" t="s">
        <v>151</v>
      </c>
      <c r="L183" s="46"/>
      <c r="M183" s="213" t="s">
        <v>32</v>
      </c>
      <c r="N183" s="214" t="s">
        <v>48</v>
      </c>
      <c r="O183" s="86"/>
      <c r="P183" s="215">
        <f>O183*H183</f>
        <v>0</v>
      </c>
      <c r="Q183" s="215">
        <v>0.17818000000000001</v>
      </c>
      <c r="R183" s="215">
        <f>Q183*H183</f>
        <v>0.071806540000000002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152</v>
      </c>
      <c r="AT183" s="217" t="s">
        <v>147</v>
      </c>
      <c r="AU183" s="217" t="s">
        <v>87</v>
      </c>
      <c r="AY183" s="18" t="s">
        <v>144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8" t="s">
        <v>85</v>
      </c>
      <c r="BK183" s="218">
        <f>ROUND(I183*H183,2)</f>
        <v>0</v>
      </c>
      <c r="BL183" s="18" t="s">
        <v>152</v>
      </c>
      <c r="BM183" s="217" t="s">
        <v>1508</v>
      </c>
    </row>
    <row r="184" s="13" customFormat="1">
      <c r="A184" s="13"/>
      <c r="B184" s="219"/>
      <c r="C184" s="220"/>
      <c r="D184" s="221" t="s">
        <v>154</v>
      </c>
      <c r="E184" s="222" t="s">
        <v>32</v>
      </c>
      <c r="F184" s="223" t="s">
        <v>1509</v>
      </c>
      <c r="G184" s="220"/>
      <c r="H184" s="224">
        <v>0.40300000000000002</v>
      </c>
      <c r="I184" s="225"/>
      <c r="J184" s="220"/>
      <c r="K184" s="220"/>
      <c r="L184" s="226"/>
      <c r="M184" s="227"/>
      <c r="N184" s="228"/>
      <c r="O184" s="228"/>
      <c r="P184" s="228"/>
      <c r="Q184" s="228"/>
      <c r="R184" s="228"/>
      <c r="S184" s="228"/>
      <c r="T184" s="22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0" t="s">
        <v>154</v>
      </c>
      <c r="AU184" s="230" t="s">
        <v>87</v>
      </c>
      <c r="AV184" s="13" t="s">
        <v>87</v>
      </c>
      <c r="AW184" s="13" t="s">
        <v>39</v>
      </c>
      <c r="AX184" s="13" t="s">
        <v>85</v>
      </c>
      <c r="AY184" s="230" t="s">
        <v>144</v>
      </c>
    </row>
    <row r="185" s="12" customFormat="1" ht="22.8" customHeight="1">
      <c r="A185" s="12"/>
      <c r="B185" s="190"/>
      <c r="C185" s="191"/>
      <c r="D185" s="192" t="s">
        <v>76</v>
      </c>
      <c r="E185" s="204" t="s">
        <v>170</v>
      </c>
      <c r="F185" s="204" t="s">
        <v>1510</v>
      </c>
      <c r="G185" s="191"/>
      <c r="H185" s="191"/>
      <c r="I185" s="194"/>
      <c r="J185" s="205">
        <f>BK185</f>
        <v>0</v>
      </c>
      <c r="K185" s="191"/>
      <c r="L185" s="196"/>
      <c r="M185" s="197"/>
      <c r="N185" s="198"/>
      <c r="O185" s="198"/>
      <c r="P185" s="199">
        <f>SUM(P186:P188)</f>
        <v>0</v>
      </c>
      <c r="Q185" s="198"/>
      <c r="R185" s="199">
        <f>SUM(R186:R188)</f>
        <v>3.2778900000000002</v>
      </c>
      <c r="S185" s="198"/>
      <c r="T185" s="200">
        <f>SUM(T186:T188)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1" t="s">
        <v>85</v>
      </c>
      <c r="AT185" s="202" t="s">
        <v>76</v>
      </c>
      <c r="AU185" s="202" t="s">
        <v>85</v>
      </c>
      <c r="AY185" s="201" t="s">
        <v>144</v>
      </c>
      <c r="BK185" s="203">
        <f>SUM(BK186:BK188)</f>
        <v>0</v>
      </c>
    </row>
    <row r="186" s="2" customFormat="1" ht="66.75" customHeight="1">
      <c r="A186" s="40"/>
      <c r="B186" s="41"/>
      <c r="C186" s="206" t="s">
        <v>303</v>
      </c>
      <c r="D186" s="206" t="s">
        <v>147</v>
      </c>
      <c r="E186" s="207" t="s">
        <v>1511</v>
      </c>
      <c r="F186" s="208" t="s">
        <v>1512</v>
      </c>
      <c r="G186" s="209" t="s">
        <v>167</v>
      </c>
      <c r="H186" s="210">
        <v>12.9</v>
      </c>
      <c r="I186" s="211"/>
      <c r="J186" s="212">
        <f>ROUND(I186*H186,2)</f>
        <v>0</v>
      </c>
      <c r="K186" s="208" t="s">
        <v>151</v>
      </c>
      <c r="L186" s="46"/>
      <c r="M186" s="213" t="s">
        <v>32</v>
      </c>
      <c r="N186" s="214" t="s">
        <v>48</v>
      </c>
      <c r="O186" s="86"/>
      <c r="P186" s="215">
        <f>O186*H186</f>
        <v>0</v>
      </c>
      <c r="Q186" s="215">
        <v>0.14610000000000001</v>
      </c>
      <c r="R186" s="215">
        <f>Q186*H186</f>
        <v>1.8846900000000002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152</v>
      </c>
      <c r="AT186" s="217" t="s">
        <v>147</v>
      </c>
      <c r="AU186" s="217" t="s">
        <v>87</v>
      </c>
      <c r="AY186" s="18" t="s">
        <v>144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8" t="s">
        <v>85</v>
      </c>
      <c r="BK186" s="218">
        <f>ROUND(I186*H186,2)</f>
        <v>0</v>
      </c>
      <c r="BL186" s="18" t="s">
        <v>152</v>
      </c>
      <c r="BM186" s="217" t="s">
        <v>1513</v>
      </c>
    </row>
    <row r="187" s="13" customFormat="1">
      <c r="A187" s="13"/>
      <c r="B187" s="219"/>
      <c r="C187" s="220"/>
      <c r="D187" s="221" t="s">
        <v>154</v>
      </c>
      <c r="E187" s="222" t="s">
        <v>32</v>
      </c>
      <c r="F187" s="223" t="s">
        <v>1514</v>
      </c>
      <c r="G187" s="220"/>
      <c r="H187" s="224">
        <v>12.9</v>
      </c>
      <c r="I187" s="225"/>
      <c r="J187" s="220"/>
      <c r="K187" s="220"/>
      <c r="L187" s="226"/>
      <c r="M187" s="227"/>
      <c r="N187" s="228"/>
      <c r="O187" s="228"/>
      <c r="P187" s="228"/>
      <c r="Q187" s="228"/>
      <c r="R187" s="228"/>
      <c r="S187" s="228"/>
      <c r="T187" s="22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0" t="s">
        <v>154</v>
      </c>
      <c r="AU187" s="230" t="s">
        <v>87</v>
      </c>
      <c r="AV187" s="13" t="s">
        <v>87</v>
      </c>
      <c r="AW187" s="13" t="s">
        <v>39</v>
      </c>
      <c r="AX187" s="13" t="s">
        <v>85</v>
      </c>
      <c r="AY187" s="230" t="s">
        <v>144</v>
      </c>
    </row>
    <row r="188" s="2" customFormat="1" ht="16.5" customHeight="1">
      <c r="A188" s="40"/>
      <c r="B188" s="41"/>
      <c r="C188" s="231" t="s">
        <v>309</v>
      </c>
      <c r="D188" s="231" t="s">
        <v>193</v>
      </c>
      <c r="E188" s="232" t="s">
        <v>1515</v>
      </c>
      <c r="F188" s="233" t="s">
        <v>1516</v>
      </c>
      <c r="G188" s="234" t="s">
        <v>167</v>
      </c>
      <c r="H188" s="235">
        <v>12.9</v>
      </c>
      <c r="I188" s="236"/>
      <c r="J188" s="237">
        <f>ROUND(I188*H188,2)</f>
        <v>0</v>
      </c>
      <c r="K188" s="233" t="s">
        <v>151</v>
      </c>
      <c r="L188" s="238"/>
      <c r="M188" s="239" t="s">
        <v>32</v>
      </c>
      <c r="N188" s="240" t="s">
        <v>48</v>
      </c>
      <c r="O188" s="86"/>
      <c r="P188" s="215">
        <f>O188*H188</f>
        <v>0</v>
      </c>
      <c r="Q188" s="215">
        <v>0.108</v>
      </c>
      <c r="R188" s="215">
        <f>Q188*H188</f>
        <v>1.3932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186</v>
      </c>
      <c r="AT188" s="217" t="s">
        <v>193</v>
      </c>
      <c r="AU188" s="217" t="s">
        <v>87</v>
      </c>
      <c r="AY188" s="18" t="s">
        <v>144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8" t="s">
        <v>85</v>
      </c>
      <c r="BK188" s="218">
        <f>ROUND(I188*H188,2)</f>
        <v>0</v>
      </c>
      <c r="BL188" s="18" t="s">
        <v>152</v>
      </c>
      <c r="BM188" s="217" t="s">
        <v>1517</v>
      </c>
    </row>
    <row r="189" s="12" customFormat="1" ht="22.8" customHeight="1">
      <c r="A189" s="12"/>
      <c r="B189" s="190"/>
      <c r="C189" s="191"/>
      <c r="D189" s="192" t="s">
        <v>76</v>
      </c>
      <c r="E189" s="204" t="s">
        <v>175</v>
      </c>
      <c r="F189" s="204" t="s">
        <v>197</v>
      </c>
      <c r="G189" s="191"/>
      <c r="H189" s="191"/>
      <c r="I189" s="194"/>
      <c r="J189" s="205">
        <f>BK189</f>
        <v>0</v>
      </c>
      <c r="K189" s="191"/>
      <c r="L189" s="196"/>
      <c r="M189" s="197"/>
      <c r="N189" s="198"/>
      <c r="O189" s="198"/>
      <c r="P189" s="199">
        <f>SUM(P190:P237)</f>
        <v>0</v>
      </c>
      <c r="Q189" s="198"/>
      <c r="R189" s="199">
        <f>SUM(R190:R237)</f>
        <v>83.803093479999987</v>
      </c>
      <c r="S189" s="198"/>
      <c r="T189" s="200">
        <f>SUM(T190:T237)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1" t="s">
        <v>85</v>
      </c>
      <c r="AT189" s="202" t="s">
        <v>76</v>
      </c>
      <c r="AU189" s="202" t="s">
        <v>85</v>
      </c>
      <c r="AY189" s="201" t="s">
        <v>144</v>
      </c>
      <c r="BK189" s="203">
        <f>SUM(BK190:BK237)</f>
        <v>0</v>
      </c>
    </row>
    <row r="190" s="2" customFormat="1">
      <c r="A190" s="40"/>
      <c r="B190" s="41"/>
      <c r="C190" s="206" t="s">
        <v>314</v>
      </c>
      <c r="D190" s="206" t="s">
        <v>147</v>
      </c>
      <c r="E190" s="207" t="s">
        <v>1518</v>
      </c>
      <c r="F190" s="208" t="s">
        <v>1519</v>
      </c>
      <c r="G190" s="209" t="s">
        <v>167</v>
      </c>
      <c r="H190" s="210">
        <v>96</v>
      </c>
      <c r="I190" s="211"/>
      <c r="J190" s="212">
        <f>ROUND(I190*H190,2)</f>
        <v>0</v>
      </c>
      <c r="K190" s="208" t="s">
        <v>151</v>
      </c>
      <c r="L190" s="46"/>
      <c r="M190" s="213" t="s">
        <v>32</v>
      </c>
      <c r="N190" s="214" t="s">
        <v>48</v>
      </c>
      <c r="O190" s="86"/>
      <c r="P190" s="215">
        <f>O190*H190</f>
        <v>0</v>
      </c>
      <c r="Q190" s="215">
        <v>0.017000000000000001</v>
      </c>
      <c r="R190" s="215">
        <f>Q190*H190</f>
        <v>1.6320000000000001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152</v>
      </c>
      <c r="AT190" s="217" t="s">
        <v>147</v>
      </c>
      <c r="AU190" s="217" t="s">
        <v>87</v>
      </c>
      <c r="AY190" s="18" t="s">
        <v>144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8" t="s">
        <v>85</v>
      </c>
      <c r="BK190" s="218">
        <f>ROUND(I190*H190,2)</f>
        <v>0</v>
      </c>
      <c r="BL190" s="18" t="s">
        <v>152</v>
      </c>
      <c r="BM190" s="217" t="s">
        <v>1520</v>
      </c>
    </row>
    <row r="191" s="13" customFormat="1">
      <c r="A191" s="13"/>
      <c r="B191" s="219"/>
      <c r="C191" s="220"/>
      <c r="D191" s="221" t="s">
        <v>154</v>
      </c>
      <c r="E191" s="222" t="s">
        <v>32</v>
      </c>
      <c r="F191" s="223" t="s">
        <v>1521</v>
      </c>
      <c r="G191" s="220"/>
      <c r="H191" s="224">
        <v>96</v>
      </c>
      <c r="I191" s="225"/>
      <c r="J191" s="220"/>
      <c r="K191" s="220"/>
      <c r="L191" s="226"/>
      <c r="M191" s="227"/>
      <c r="N191" s="228"/>
      <c r="O191" s="228"/>
      <c r="P191" s="228"/>
      <c r="Q191" s="228"/>
      <c r="R191" s="228"/>
      <c r="S191" s="228"/>
      <c r="T191" s="22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0" t="s">
        <v>154</v>
      </c>
      <c r="AU191" s="230" t="s">
        <v>87</v>
      </c>
      <c r="AV191" s="13" t="s">
        <v>87</v>
      </c>
      <c r="AW191" s="13" t="s">
        <v>39</v>
      </c>
      <c r="AX191" s="13" t="s">
        <v>85</v>
      </c>
      <c r="AY191" s="230" t="s">
        <v>144</v>
      </c>
    </row>
    <row r="192" s="2" customFormat="1">
      <c r="A192" s="40"/>
      <c r="B192" s="41"/>
      <c r="C192" s="206" t="s">
        <v>320</v>
      </c>
      <c r="D192" s="206" t="s">
        <v>147</v>
      </c>
      <c r="E192" s="207" t="s">
        <v>207</v>
      </c>
      <c r="F192" s="208" t="s">
        <v>208</v>
      </c>
      <c r="G192" s="209" t="s">
        <v>167</v>
      </c>
      <c r="H192" s="210">
        <v>30.960000000000001</v>
      </c>
      <c r="I192" s="211"/>
      <c r="J192" s="212">
        <f>ROUND(I192*H192,2)</f>
        <v>0</v>
      </c>
      <c r="K192" s="208" t="s">
        <v>151</v>
      </c>
      <c r="L192" s="46"/>
      <c r="M192" s="213" t="s">
        <v>32</v>
      </c>
      <c r="N192" s="214" t="s">
        <v>48</v>
      </c>
      <c r="O192" s="86"/>
      <c r="P192" s="215">
        <f>O192*H192</f>
        <v>0</v>
      </c>
      <c r="Q192" s="215">
        <v>0.0043800000000000002</v>
      </c>
      <c r="R192" s="215">
        <f>Q192*H192</f>
        <v>0.1356048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152</v>
      </c>
      <c r="AT192" s="217" t="s">
        <v>147</v>
      </c>
      <c r="AU192" s="217" t="s">
        <v>87</v>
      </c>
      <c r="AY192" s="18" t="s">
        <v>144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8" t="s">
        <v>85</v>
      </c>
      <c r="BK192" s="218">
        <f>ROUND(I192*H192,2)</f>
        <v>0</v>
      </c>
      <c r="BL192" s="18" t="s">
        <v>152</v>
      </c>
      <c r="BM192" s="217" t="s">
        <v>1522</v>
      </c>
    </row>
    <row r="193" s="13" customFormat="1">
      <c r="A193" s="13"/>
      <c r="B193" s="219"/>
      <c r="C193" s="220"/>
      <c r="D193" s="221" t="s">
        <v>154</v>
      </c>
      <c r="E193" s="222" t="s">
        <v>32</v>
      </c>
      <c r="F193" s="223" t="s">
        <v>1523</v>
      </c>
      <c r="G193" s="220"/>
      <c r="H193" s="224">
        <v>30.960000000000001</v>
      </c>
      <c r="I193" s="225"/>
      <c r="J193" s="220"/>
      <c r="K193" s="220"/>
      <c r="L193" s="226"/>
      <c r="M193" s="227"/>
      <c r="N193" s="228"/>
      <c r="O193" s="228"/>
      <c r="P193" s="228"/>
      <c r="Q193" s="228"/>
      <c r="R193" s="228"/>
      <c r="S193" s="228"/>
      <c r="T193" s="22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0" t="s">
        <v>154</v>
      </c>
      <c r="AU193" s="230" t="s">
        <v>87</v>
      </c>
      <c r="AV193" s="13" t="s">
        <v>87</v>
      </c>
      <c r="AW193" s="13" t="s">
        <v>39</v>
      </c>
      <c r="AX193" s="13" t="s">
        <v>85</v>
      </c>
      <c r="AY193" s="230" t="s">
        <v>144</v>
      </c>
    </row>
    <row r="194" s="2" customFormat="1" ht="33" customHeight="1">
      <c r="A194" s="40"/>
      <c r="B194" s="41"/>
      <c r="C194" s="206" t="s">
        <v>325</v>
      </c>
      <c r="D194" s="206" t="s">
        <v>147</v>
      </c>
      <c r="E194" s="207" t="s">
        <v>1524</v>
      </c>
      <c r="F194" s="208" t="s">
        <v>1525</v>
      </c>
      <c r="G194" s="209" t="s">
        <v>189</v>
      </c>
      <c r="H194" s="210">
        <v>12</v>
      </c>
      <c r="I194" s="211"/>
      <c r="J194" s="212">
        <f>ROUND(I194*H194,2)</f>
        <v>0</v>
      </c>
      <c r="K194" s="208" t="s">
        <v>151</v>
      </c>
      <c r="L194" s="46"/>
      <c r="M194" s="213" t="s">
        <v>32</v>
      </c>
      <c r="N194" s="214" t="s">
        <v>48</v>
      </c>
      <c r="O194" s="86"/>
      <c r="P194" s="215">
        <f>O194*H194</f>
        <v>0</v>
      </c>
      <c r="Q194" s="215">
        <v>0.15409999999999999</v>
      </c>
      <c r="R194" s="215">
        <f>Q194*H194</f>
        <v>1.8491999999999997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152</v>
      </c>
      <c r="AT194" s="217" t="s">
        <v>147</v>
      </c>
      <c r="AU194" s="217" t="s">
        <v>87</v>
      </c>
      <c r="AY194" s="18" t="s">
        <v>144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8" t="s">
        <v>85</v>
      </c>
      <c r="BK194" s="218">
        <f>ROUND(I194*H194,2)</f>
        <v>0</v>
      </c>
      <c r="BL194" s="18" t="s">
        <v>152</v>
      </c>
      <c r="BM194" s="217" t="s">
        <v>1526</v>
      </c>
    </row>
    <row r="195" s="13" customFormat="1">
      <c r="A195" s="13"/>
      <c r="B195" s="219"/>
      <c r="C195" s="220"/>
      <c r="D195" s="221" t="s">
        <v>154</v>
      </c>
      <c r="E195" s="222" t="s">
        <v>32</v>
      </c>
      <c r="F195" s="223" t="s">
        <v>1527</v>
      </c>
      <c r="G195" s="220"/>
      <c r="H195" s="224">
        <v>8</v>
      </c>
      <c r="I195" s="225"/>
      <c r="J195" s="220"/>
      <c r="K195" s="220"/>
      <c r="L195" s="226"/>
      <c r="M195" s="227"/>
      <c r="N195" s="228"/>
      <c r="O195" s="228"/>
      <c r="P195" s="228"/>
      <c r="Q195" s="228"/>
      <c r="R195" s="228"/>
      <c r="S195" s="228"/>
      <c r="T195" s="22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0" t="s">
        <v>154</v>
      </c>
      <c r="AU195" s="230" t="s">
        <v>87</v>
      </c>
      <c r="AV195" s="13" t="s">
        <v>87</v>
      </c>
      <c r="AW195" s="13" t="s">
        <v>39</v>
      </c>
      <c r="AX195" s="13" t="s">
        <v>77</v>
      </c>
      <c r="AY195" s="230" t="s">
        <v>144</v>
      </c>
    </row>
    <row r="196" s="13" customFormat="1">
      <c r="A196" s="13"/>
      <c r="B196" s="219"/>
      <c r="C196" s="220"/>
      <c r="D196" s="221" t="s">
        <v>154</v>
      </c>
      <c r="E196" s="222" t="s">
        <v>32</v>
      </c>
      <c r="F196" s="223" t="s">
        <v>1528</v>
      </c>
      <c r="G196" s="220"/>
      <c r="H196" s="224">
        <v>4</v>
      </c>
      <c r="I196" s="225"/>
      <c r="J196" s="220"/>
      <c r="K196" s="220"/>
      <c r="L196" s="226"/>
      <c r="M196" s="227"/>
      <c r="N196" s="228"/>
      <c r="O196" s="228"/>
      <c r="P196" s="228"/>
      <c r="Q196" s="228"/>
      <c r="R196" s="228"/>
      <c r="S196" s="228"/>
      <c r="T196" s="22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0" t="s">
        <v>154</v>
      </c>
      <c r="AU196" s="230" t="s">
        <v>87</v>
      </c>
      <c r="AV196" s="13" t="s">
        <v>87</v>
      </c>
      <c r="AW196" s="13" t="s">
        <v>39</v>
      </c>
      <c r="AX196" s="13" t="s">
        <v>77</v>
      </c>
      <c r="AY196" s="230" t="s">
        <v>144</v>
      </c>
    </row>
    <row r="197" s="14" customFormat="1">
      <c r="A197" s="14"/>
      <c r="B197" s="241"/>
      <c r="C197" s="242"/>
      <c r="D197" s="221" t="s">
        <v>154</v>
      </c>
      <c r="E197" s="243" t="s">
        <v>32</v>
      </c>
      <c r="F197" s="244" t="s">
        <v>205</v>
      </c>
      <c r="G197" s="242"/>
      <c r="H197" s="245">
        <v>12</v>
      </c>
      <c r="I197" s="246"/>
      <c r="J197" s="242"/>
      <c r="K197" s="242"/>
      <c r="L197" s="247"/>
      <c r="M197" s="248"/>
      <c r="N197" s="249"/>
      <c r="O197" s="249"/>
      <c r="P197" s="249"/>
      <c r="Q197" s="249"/>
      <c r="R197" s="249"/>
      <c r="S197" s="249"/>
      <c r="T197" s="25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1" t="s">
        <v>154</v>
      </c>
      <c r="AU197" s="251" t="s">
        <v>87</v>
      </c>
      <c r="AV197" s="14" t="s">
        <v>152</v>
      </c>
      <c r="AW197" s="14" t="s">
        <v>39</v>
      </c>
      <c r="AX197" s="14" t="s">
        <v>85</v>
      </c>
      <c r="AY197" s="251" t="s">
        <v>144</v>
      </c>
    </row>
    <row r="198" s="2" customFormat="1" ht="16.5" customHeight="1">
      <c r="A198" s="40"/>
      <c r="B198" s="41"/>
      <c r="C198" s="206" t="s">
        <v>330</v>
      </c>
      <c r="D198" s="206" t="s">
        <v>147</v>
      </c>
      <c r="E198" s="207" t="s">
        <v>212</v>
      </c>
      <c r="F198" s="208" t="s">
        <v>213</v>
      </c>
      <c r="G198" s="209" t="s">
        <v>167</v>
      </c>
      <c r="H198" s="210">
        <v>14.039999999999999</v>
      </c>
      <c r="I198" s="211"/>
      <c r="J198" s="212">
        <f>ROUND(I198*H198,2)</f>
        <v>0</v>
      </c>
      <c r="K198" s="208" t="s">
        <v>151</v>
      </c>
      <c r="L198" s="46"/>
      <c r="M198" s="213" t="s">
        <v>32</v>
      </c>
      <c r="N198" s="214" t="s">
        <v>48</v>
      </c>
      <c r="O198" s="86"/>
      <c r="P198" s="215">
        <f>O198*H198</f>
        <v>0</v>
      </c>
      <c r="Q198" s="215">
        <v>0.032730000000000002</v>
      </c>
      <c r="R198" s="215">
        <f>Q198*H198</f>
        <v>0.45952920000000003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152</v>
      </c>
      <c r="AT198" s="217" t="s">
        <v>147</v>
      </c>
      <c r="AU198" s="217" t="s">
        <v>87</v>
      </c>
      <c r="AY198" s="18" t="s">
        <v>144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8" t="s">
        <v>85</v>
      </c>
      <c r="BK198" s="218">
        <f>ROUND(I198*H198,2)</f>
        <v>0</v>
      </c>
      <c r="BL198" s="18" t="s">
        <v>152</v>
      </c>
      <c r="BM198" s="217" t="s">
        <v>1529</v>
      </c>
    </row>
    <row r="199" s="13" customFormat="1">
      <c r="A199" s="13"/>
      <c r="B199" s="219"/>
      <c r="C199" s="220"/>
      <c r="D199" s="221" t="s">
        <v>154</v>
      </c>
      <c r="E199" s="222" t="s">
        <v>32</v>
      </c>
      <c r="F199" s="223" t="s">
        <v>1530</v>
      </c>
      <c r="G199" s="220"/>
      <c r="H199" s="224">
        <v>14.039999999999999</v>
      </c>
      <c r="I199" s="225"/>
      <c r="J199" s="220"/>
      <c r="K199" s="220"/>
      <c r="L199" s="226"/>
      <c r="M199" s="227"/>
      <c r="N199" s="228"/>
      <c r="O199" s="228"/>
      <c r="P199" s="228"/>
      <c r="Q199" s="228"/>
      <c r="R199" s="228"/>
      <c r="S199" s="228"/>
      <c r="T199" s="22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0" t="s">
        <v>154</v>
      </c>
      <c r="AU199" s="230" t="s">
        <v>87</v>
      </c>
      <c r="AV199" s="13" t="s">
        <v>87</v>
      </c>
      <c r="AW199" s="13" t="s">
        <v>39</v>
      </c>
      <c r="AX199" s="13" t="s">
        <v>85</v>
      </c>
      <c r="AY199" s="230" t="s">
        <v>144</v>
      </c>
    </row>
    <row r="200" s="2" customFormat="1" ht="44.25" customHeight="1">
      <c r="A200" s="40"/>
      <c r="B200" s="41"/>
      <c r="C200" s="206" t="s">
        <v>335</v>
      </c>
      <c r="D200" s="206" t="s">
        <v>147</v>
      </c>
      <c r="E200" s="207" t="s">
        <v>217</v>
      </c>
      <c r="F200" s="208" t="s">
        <v>218</v>
      </c>
      <c r="G200" s="209" t="s">
        <v>167</v>
      </c>
      <c r="H200" s="210">
        <v>437.58699999999999</v>
      </c>
      <c r="I200" s="211"/>
      <c r="J200" s="212">
        <f>ROUND(I200*H200,2)</f>
        <v>0</v>
      </c>
      <c r="K200" s="208" t="s">
        <v>151</v>
      </c>
      <c r="L200" s="46"/>
      <c r="M200" s="213" t="s">
        <v>32</v>
      </c>
      <c r="N200" s="214" t="s">
        <v>48</v>
      </c>
      <c r="O200" s="86"/>
      <c r="P200" s="215">
        <f>O200*H200</f>
        <v>0</v>
      </c>
      <c r="Q200" s="215">
        <v>0.0057000000000000002</v>
      </c>
      <c r="R200" s="215">
        <f>Q200*H200</f>
        <v>2.4942459000000001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152</v>
      </c>
      <c r="AT200" s="217" t="s">
        <v>147</v>
      </c>
      <c r="AU200" s="217" t="s">
        <v>87</v>
      </c>
      <c r="AY200" s="18" t="s">
        <v>144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8" t="s">
        <v>85</v>
      </c>
      <c r="BK200" s="218">
        <f>ROUND(I200*H200,2)</f>
        <v>0</v>
      </c>
      <c r="BL200" s="18" t="s">
        <v>152</v>
      </c>
      <c r="BM200" s="217" t="s">
        <v>1531</v>
      </c>
    </row>
    <row r="201" s="13" customFormat="1">
      <c r="A201" s="13"/>
      <c r="B201" s="219"/>
      <c r="C201" s="220"/>
      <c r="D201" s="221" t="s">
        <v>154</v>
      </c>
      <c r="E201" s="222" t="s">
        <v>32</v>
      </c>
      <c r="F201" s="223" t="s">
        <v>1532</v>
      </c>
      <c r="G201" s="220"/>
      <c r="H201" s="224">
        <v>437.58699999999999</v>
      </c>
      <c r="I201" s="225"/>
      <c r="J201" s="220"/>
      <c r="K201" s="220"/>
      <c r="L201" s="226"/>
      <c r="M201" s="227"/>
      <c r="N201" s="228"/>
      <c r="O201" s="228"/>
      <c r="P201" s="228"/>
      <c r="Q201" s="228"/>
      <c r="R201" s="228"/>
      <c r="S201" s="228"/>
      <c r="T201" s="22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0" t="s">
        <v>154</v>
      </c>
      <c r="AU201" s="230" t="s">
        <v>87</v>
      </c>
      <c r="AV201" s="13" t="s">
        <v>87</v>
      </c>
      <c r="AW201" s="13" t="s">
        <v>39</v>
      </c>
      <c r="AX201" s="13" t="s">
        <v>85</v>
      </c>
      <c r="AY201" s="230" t="s">
        <v>144</v>
      </c>
    </row>
    <row r="202" s="2" customFormat="1" ht="44.25" customHeight="1">
      <c r="A202" s="40"/>
      <c r="B202" s="41"/>
      <c r="C202" s="206" t="s">
        <v>340</v>
      </c>
      <c r="D202" s="206" t="s">
        <v>147</v>
      </c>
      <c r="E202" s="207" t="s">
        <v>1533</v>
      </c>
      <c r="F202" s="208" t="s">
        <v>1534</v>
      </c>
      <c r="G202" s="209" t="s">
        <v>167</v>
      </c>
      <c r="H202" s="210">
        <v>30.960000000000001</v>
      </c>
      <c r="I202" s="211"/>
      <c r="J202" s="212">
        <f>ROUND(I202*H202,2)</f>
        <v>0</v>
      </c>
      <c r="K202" s="208" t="s">
        <v>151</v>
      </c>
      <c r="L202" s="46"/>
      <c r="M202" s="213" t="s">
        <v>32</v>
      </c>
      <c r="N202" s="214" t="s">
        <v>48</v>
      </c>
      <c r="O202" s="86"/>
      <c r="P202" s="215">
        <f>O202*H202</f>
        <v>0</v>
      </c>
      <c r="Q202" s="215">
        <v>0.00198</v>
      </c>
      <c r="R202" s="215">
        <f>Q202*H202</f>
        <v>0.061300800000000003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152</v>
      </c>
      <c r="AT202" s="217" t="s">
        <v>147</v>
      </c>
      <c r="AU202" s="217" t="s">
        <v>87</v>
      </c>
      <c r="AY202" s="18" t="s">
        <v>144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8" t="s">
        <v>85</v>
      </c>
      <c r="BK202" s="218">
        <f>ROUND(I202*H202,2)</f>
        <v>0</v>
      </c>
      <c r="BL202" s="18" t="s">
        <v>152</v>
      </c>
      <c r="BM202" s="217" t="s">
        <v>1535</v>
      </c>
    </row>
    <row r="203" s="2" customFormat="1" ht="16.5" customHeight="1">
      <c r="A203" s="40"/>
      <c r="B203" s="41"/>
      <c r="C203" s="206" t="s">
        <v>344</v>
      </c>
      <c r="D203" s="206" t="s">
        <v>147</v>
      </c>
      <c r="E203" s="207" t="s">
        <v>1536</v>
      </c>
      <c r="F203" s="208" t="s">
        <v>1537</v>
      </c>
      <c r="G203" s="209" t="s">
        <v>167</v>
      </c>
      <c r="H203" s="210">
        <v>37.185000000000002</v>
      </c>
      <c r="I203" s="211"/>
      <c r="J203" s="212">
        <f>ROUND(I203*H203,2)</f>
        <v>0</v>
      </c>
      <c r="K203" s="208" t="s">
        <v>32</v>
      </c>
      <c r="L203" s="46"/>
      <c r="M203" s="213" t="s">
        <v>32</v>
      </c>
      <c r="N203" s="214" t="s">
        <v>48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152</v>
      </c>
      <c r="AT203" s="217" t="s">
        <v>147</v>
      </c>
      <c r="AU203" s="217" t="s">
        <v>87</v>
      </c>
      <c r="AY203" s="18" t="s">
        <v>144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8" t="s">
        <v>85</v>
      </c>
      <c r="BK203" s="218">
        <f>ROUND(I203*H203,2)</f>
        <v>0</v>
      </c>
      <c r="BL203" s="18" t="s">
        <v>152</v>
      </c>
      <c r="BM203" s="217" t="s">
        <v>1538</v>
      </c>
    </row>
    <row r="204" s="15" customFormat="1">
      <c r="A204" s="15"/>
      <c r="B204" s="256"/>
      <c r="C204" s="257"/>
      <c r="D204" s="221" t="s">
        <v>154</v>
      </c>
      <c r="E204" s="258" t="s">
        <v>32</v>
      </c>
      <c r="F204" s="259" t="s">
        <v>1539</v>
      </c>
      <c r="G204" s="257"/>
      <c r="H204" s="258" t="s">
        <v>32</v>
      </c>
      <c r="I204" s="260"/>
      <c r="J204" s="257"/>
      <c r="K204" s="257"/>
      <c r="L204" s="261"/>
      <c r="M204" s="262"/>
      <c r="N204" s="263"/>
      <c r="O204" s="263"/>
      <c r="P204" s="263"/>
      <c r="Q204" s="263"/>
      <c r="R204" s="263"/>
      <c r="S204" s="263"/>
      <c r="T204" s="264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5" t="s">
        <v>154</v>
      </c>
      <c r="AU204" s="265" t="s">
        <v>87</v>
      </c>
      <c r="AV204" s="15" t="s">
        <v>85</v>
      </c>
      <c r="AW204" s="15" t="s">
        <v>39</v>
      </c>
      <c r="AX204" s="15" t="s">
        <v>77</v>
      </c>
      <c r="AY204" s="265" t="s">
        <v>144</v>
      </c>
    </row>
    <row r="205" s="13" customFormat="1">
      <c r="A205" s="13"/>
      <c r="B205" s="219"/>
      <c r="C205" s="220"/>
      <c r="D205" s="221" t="s">
        <v>154</v>
      </c>
      <c r="E205" s="222" t="s">
        <v>32</v>
      </c>
      <c r="F205" s="223" t="s">
        <v>1540</v>
      </c>
      <c r="G205" s="220"/>
      <c r="H205" s="224">
        <v>2.355</v>
      </c>
      <c r="I205" s="225"/>
      <c r="J205" s="220"/>
      <c r="K205" s="220"/>
      <c r="L205" s="226"/>
      <c r="M205" s="227"/>
      <c r="N205" s="228"/>
      <c r="O205" s="228"/>
      <c r="P205" s="228"/>
      <c r="Q205" s="228"/>
      <c r="R205" s="228"/>
      <c r="S205" s="228"/>
      <c r="T205" s="22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0" t="s">
        <v>154</v>
      </c>
      <c r="AU205" s="230" t="s">
        <v>87</v>
      </c>
      <c r="AV205" s="13" t="s">
        <v>87</v>
      </c>
      <c r="AW205" s="13" t="s">
        <v>39</v>
      </c>
      <c r="AX205" s="13" t="s">
        <v>77</v>
      </c>
      <c r="AY205" s="230" t="s">
        <v>144</v>
      </c>
    </row>
    <row r="206" s="13" customFormat="1">
      <c r="A206" s="13"/>
      <c r="B206" s="219"/>
      <c r="C206" s="220"/>
      <c r="D206" s="221" t="s">
        <v>154</v>
      </c>
      <c r="E206" s="222" t="s">
        <v>32</v>
      </c>
      <c r="F206" s="223" t="s">
        <v>1541</v>
      </c>
      <c r="G206" s="220"/>
      <c r="H206" s="224">
        <v>34.829999999999998</v>
      </c>
      <c r="I206" s="225"/>
      <c r="J206" s="220"/>
      <c r="K206" s="220"/>
      <c r="L206" s="226"/>
      <c r="M206" s="227"/>
      <c r="N206" s="228"/>
      <c r="O206" s="228"/>
      <c r="P206" s="228"/>
      <c r="Q206" s="228"/>
      <c r="R206" s="228"/>
      <c r="S206" s="228"/>
      <c r="T206" s="22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0" t="s">
        <v>154</v>
      </c>
      <c r="AU206" s="230" t="s">
        <v>87</v>
      </c>
      <c r="AV206" s="13" t="s">
        <v>87</v>
      </c>
      <c r="AW206" s="13" t="s">
        <v>39</v>
      </c>
      <c r="AX206" s="13" t="s">
        <v>77</v>
      </c>
      <c r="AY206" s="230" t="s">
        <v>144</v>
      </c>
    </row>
    <row r="207" s="14" customFormat="1">
      <c r="A207" s="14"/>
      <c r="B207" s="241"/>
      <c r="C207" s="242"/>
      <c r="D207" s="221" t="s">
        <v>154</v>
      </c>
      <c r="E207" s="243" t="s">
        <v>32</v>
      </c>
      <c r="F207" s="244" t="s">
        <v>205</v>
      </c>
      <c r="G207" s="242"/>
      <c r="H207" s="245">
        <v>37.185000000000002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1" t="s">
        <v>154</v>
      </c>
      <c r="AU207" s="251" t="s">
        <v>87</v>
      </c>
      <c r="AV207" s="14" t="s">
        <v>152</v>
      </c>
      <c r="AW207" s="14" t="s">
        <v>39</v>
      </c>
      <c r="AX207" s="14" t="s">
        <v>85</v>
      </c>
      <c r="AY207" s="251" t="s">
        <v>144</v>
      </c>
    </row>
    <row r="208" s="2" customFormat="1">
      <c r="A208" s="40"/>
      <c r="B208" s="41"/>
      <c r="C208" s="206" t="s">
        <v>351</v>
      </c>
      <c r="D208" s="206" t="s">
        <v>147</v>
      </c>
      <c r="E208" s="207" t="s">
        <v>1542</v>
      </c>
      <c r="F208" s="208" t="s">
        <v>1543</v>
      </c>
      <c r="G208" s="209" t="s">
        <v>167</v>
      </c>
      <c r="H208" s="210">
        <v>2.3500000000000001</v>
      </c>
      <c r="I208" s="211"/>
      <c r="J208" s="212">
        <f>ROUND(I208*H208,2)</f>
        <v>0</v>
      </c>
      <c r="K208" s="208" t="s">
        <v>151</v>
      </c>
      <c r="L208" s="46"/>
      <c r="M208" s="213" t="s">
        <v>32</v>
      </c>
      <c r="N208" s="214" t="s">
        <v>48</v>
      </c>
      <c r="O208" s="86"/>
      <c r="P208" s="215">
        <f>O208*H208</f>
        <v>0</v>
      </c>
      <c r="Q208" s="215">
        <v>0.0043800000000000002</v>
      </c>
      <c r="R208" s="215">
        <f>Q208*H208</f>
        <v>0.010293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152</v>
      </c>
      <c r="AT208" s="217" t="s">
        <v>147</v>
      </c>
      <c r="AU208" s="217" t="s">
        <v>87</v>
      </c>
      <c r="AY208" s="18" t="s">
        <v>144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8" t="s">
        <v>85</v>
      </c>
      <c r="BK208" s="218">
        <f>ROUND(I208*H208,2)</f>
        <v>0</v>
      </c>
      <c r="BL208" s="18" t="s">
        <v>152</v>
      </c>
      <c r="BM208" s="217" t="s">
        <v>1544</v>
      </c>
    </row>
    <row r="209" s="2" customFormat="1">
      <c r="A209" s="40"/>
      <c r="B209" s="41"/>
      <c r="C209" s="206" t="s">
        <v>357</v>
      </c>
      <c r="D209" s="206" t="s">
        <v>147</v>
      </c>
      <c r="E209" s="207" t="s">
        <v>1545</v>
      </c>
      <c r="F209" s="208" t="s">
        <v>1546</v>
      </c>
      <c r="G209" s="209" t="s">
        <v>167</v>
      </c>
      <c r="H209" s="210">
        <v>25.800000000000001</v>
      </c>
      <c r="I209" s="211"/>
      <c r="J209" s="212">
        <f>ROUND(I209*H209,2)</f>
        <v>0</v>
      </c>
      <c r="K209" s="208" t="s">
        <v>151</v>
      </c>
      <c r="L209" s="46"/>
      <c r="M209" s="213" t="s">
        <v>32</v>
      </c>
      <c r="N209" s="214" t="s">
        <v>48</v>
      </c>
      <c r="O209" s="86"/>
      <c r="P209" s="215">
        <f>O209*H209</f>
        <v>0</v>
      </c>
      <c r="Q209" s="215">
        <v>0.0083499999999999998</v>
      </c>
      <c r="R209" s="215">
        <f>Q209*H209</f>
        <v>0.21543000000000001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152</v>
      </c>
      <c r="AT209" s="217" t="s">
        <v>147</v>
      </c>
      <c r="AU209" s="217" t="s">
        <v>87</v>
      </c>
      <c r="AY209" s="18" t="s">
        <v>144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8" t="s">
        <v>85</v>
      </c>
      <c r="BK209" s="218">
        <f>ROUND(I209*H209,2)</f>
        <v>0</v>
      </c>
      <c r="BL209" s="18" t="s">
        <v>152</v>
      </c>
      <c r="BM209" s="217" t="s">
        <v>1547</v>
      </c>
    </row>
    <row r="210" s="13" customFormat="1">
      <c r="A210" s="13"/>
      <c r="B210" s="219"/>
      <c r="C210" s="220"/>
      <c r="D210" s="221" t="s">
        <v>154</v>
      </c>
      <c r="E210" s="222" t="s">
        <v>32</v>
      </c>
      <c r="F210" s="223" t="s">
        <v>1548</v>
      </c>
      <c r="G210" s="220"/>
      <c r="H210" s="224">
        <v>25.800000000000001</v>
      </c>
      <c r="I210" s="225"/>
      <c r="J210" s="220"/>
      <c r="K210" s="220"/>
      <c r="L210" s="226"/>
      <c r="M210" s="227"/>
      <c r="N210" s="228"/>
      <c r="O210" s="228"/>
      <c r="P210" s="228"/>
      <c r="Q210" s="228"/>
      <c r="R210" s="228"/>
      <c r="S210" s="228"/>
      <c r="T210" s="22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0" t="s">
        <v>154</v>
      </c>
      <c r="AU210" s="230" t="s">
        <v>87</v>
      </c>
      <c r="AV210" s="13" t="s">
        <v>87</v>
      </c>
      <c r="AW210" s="13" t="s">
        <v>39</v>
      </c>
      <c r="AX210" s="13" t="s">
        <v>85</v>
      </c>
      <c r="AY210" s="230" t="s">
        <v>144</v>
      </c>
    </row>
    <row r="211" s="2" customFormat="1">
      <c r="A211" s="40"/>
      <c r="B211" s="41"/>
      <c r="C211" s="231" t="s">
        <v>362</v>
      </c>
      <c r="D211" s="231" t="s">
        <v>193</v>
      </c>
      <c r="E211" s="232" t="s">
        <v>1549</v>
      </c>
      <c r="F211" s="233" t="s">
        <v>1550</v>
      </c>
      <c r="G211" s="234" t="s">
        <v>167</v>
      </c>
      <c r="H211" s="235">
        <v>26.315999999999999</v>
      </c>
      <c r="I211" s="236"/>
      <c r="J211" s="237">
        <f>ROUND(I211*H211,2)</f>
        <v>0</v>
      </c>
      <c r="K211" s="233" t="s">
        <v>151</v>
      </c>
      <c r="L211" s="238"/>
      <c r="M211" s="239" t="s">
        <v>32</v>
      </c>
      <c r="N211" s="240" t="s">
        <v>48</v>
      </c>
      <c r="O211" s="86"/>
      <c r="P211" s="215">
        <f>O211*H211</f>
        <v>0</v>
      </c>
      <c r="Q211" s="215">
        <v>0.0023999999999999998</v>
      </c>
      <c r="R211" s="215">
        <f>Q211*H211</f>
        <v>0.06315839999999999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186</v>
      </c>
      <c r="AT211" s="217" t="s">
        <v>193</v>
      </c>
      <c r="AU211" s="217" t="s">
        <v>87</v>
      </c>
      <c r="AY211" s="18" t="s">
        <v>144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8" t="s">
        <v>85</v>
      </c>
      <c r="BK211" s="218">
        <f>ROUND(I211*H211,2)</f>
        <v>0</v>
      </c>
      <c r="BL211" s="18" t="s">
        <v>152</v>
      </c>
      <c r="BM211" s="217" t="s">
        <v>1551</v>
      </c>
    </row>
    <row r="212" s="13" customFormat="1">
      <c r="A212" s="13"/>
      <c r="B212" s="219"/>
      <c r="C212" s="220"/>
      <c r="D212" s="221" t="s">
        <v>154</v>
      </c>
      <c r="E212" s="220"/>
      <c r="F212" s="223" t="s">
        <v>1552</v>
      </c>
      <c r="G212" s="220"/>
      <c r="H212" s="224">
        <v>26.315999999999999</v>
      </c>
      <c r="I212" s="225"/>
      <c r="J212" s="220"/>
      <c r="K212" s="220"/>
      <c r="L212" s="226"/>
      <c r="M212" s="227"/>
      <c r="N212" s="228"/>
      <c r="O212" s="228"/>
      <c r="P212" s="228"/>
      <c r="Q212" s="228"/>
      <c r="R212" s="228"/>
      <c r="S212" s="228"/>
      <c r="T212" s="22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0" t="s">
        <v>154</v>
      </c>
      <c r="AU212" s="230" t="s">
        <v>87</v>
      </c>
      <c r="AV212" s="13" t="s">
        <v>87</v>
      </c>
      <c r="AW212" s="13" t="s">
        <v>4</v>
      </c>
      <c r="AX212" s="13" t="s">
        <v>85</v>
      </c>
      <c r="AY212" s="230" t="s">
        <v>144</v>
      </c>
    </row>
    <row r="213" s="2" customFormat="1">
      <c r="A213" s="40"/>
      <c r="B213" s="41"/>
      <c r="C213" s="206" t="s">
        <v>367</v>
      </c>
      <c r="D213" s="206" t="s">
        <v>147</v>
      </c>
      <c r="E213" s="207" t="s">
        <v>1553</v>
      </c>
      <c r="F213" s="208" t="s">
        <v>1554</v>
      </c>
      <c r="G213" s="209" t="s">
        <v>167</v>
      </c>
      <c r="H213" s="210">
        <v>12.9</v>
      </c>
      <c r="I213" s="211"/>
      <c r="J213" s="212">
        <f>ROUND(I213*H213,2)</f>
        <v>0</v>
      </c>
      <c r="K213" s="208" t="s">
        <v>151</v>
      </c>
      <c r="L213" s="46"/>
      <c r="M213" s="213" t="s">
        <v>32</v>
      </c>
      <c r="N213" s="214" t="s">
        <v>48</v>
      </c>
      <c r="O213" s="86"/>
      <c r="P213" s="215">
        <f>O213*H213</f>
        <v>0</v>
      </c>
      <c r="Q213" s="215">
        <v>0.0095999999999999992</v>
      </c>
      <c r="R213" s="215">
        <f>Q213*H213</f>
        <v>0.12383999999999999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152</v>
      </c>
      <c r="AT213" s="217" t="s">
        <v>147</v>
      </c>
      <c r="AU213" s="217" t="s">
        <v>87</v>
      </c>
      <c r="AY213" s="18" t="s">
        <v>144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8" t="s">
        <v>85</v>
      </c>
      <c r="BK213" s="218">
        <f>ROUND(I213*H213,2)</f>
        <v>0</v>
      </c>
      <c r="BL213" s="18" t="s">
        <v>152</v>
      </c>
      <c r="BM213" s="217" t="s">
        <v>1555</v>
      </c>
    </row>
    <row r="214" s="13" customFormat="1">
      <c r="A214" s="13"/>
      <c r="B214" s="219"/>
      <c r="C214" s="220"/>
      <c r="D214" s="221" t="s">
        <v>154</v>
      </c>
      <c r="E214" s="222" t="s">
        <v>32</v>
      </c>
      <c r="F214" s="223" t="s">
        <v>1556</v>
      </c>
      <c r="G214" s="220"/>
      <c r="H214" s="224">
        <v>12.9</v>
      </c>
      <c r="I214" s="225"/>
      <c r="J214" s="220"/>
      <c r="K214" s="220"/>
      <c r="L214" s="226"/>
      <c r="M214" s="227"/>
      <c r="N214" s="228"/>
      <c r="O214" s="228"/>
      <c r="P214" s="228"/>
      <c r="Q214" s="228"/>
      <c r="R214" s="228"/>
      <c r="S214" s="228"/>
      <c r="T214" s="22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0" t="s">
        <v>154</v>
      </c>
      <c r="AU214" s="230" t="s">
        <v>87</v>
      </c>
      <c r="AV214" s="13" t="s">
        <v>87</v>
      </c>
      <c r="AW214" s="13" t="s">
        <v>39</v>
      </c>
      <c r="AX214" s="13" t="s">
        <v>85</v>
      </c>
      <c r="AY214" s="230" t="s">
        <v>144</v>
      </c>
    </row>
    <row r="215" s="2" customFormat="1">
      <c r="A215" s="40"/>
      <c r="B215" s="41"/>
      <c r="C215" s="231" t="s">
        <v>373</v>
      </c>
      <c r="D215" s="231" t="s">
        <v>193</v>
      </c>
      <c r="E215" s="232" t="s">
        <v>1557</v>
      </c>
      <c r="F215" s="233" t="s">
        <v>1558</v>
      </c>
      <c r="G215" s="234" t="s">
        <v>167</v>
      </c>
      <c r="H215" s="235">
        <v>13.545</v>
      </c>
      <c r="I215" s="236"/>
      <c r="J215" s="237">
        <f>ROUND(I215*H215,2)</f>
        <v>0</v>
      </c>
      <c r="K215" s="233" t="s">
        <v>32</v>
      </c>
      <c r="L215" s="238"/>
      <c r="M215" s="239" t="s">
        <v>32</v>
      </c>
      <c r="N215" s="240" t="s">
        <v>48</v>
      </c>
      <c r="O215" s="86"/>
      <c r="P215" s="215">
        <f>O215*H215</f>
        <v>0</v>
      </c>
      <c r="Q215" s="215">
        <v>0.017999999999999999</v>
      </c>
      <c r="R215" s="215">
        <f>Q215*H215</f>
        <v>0.24380999999999997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186</v>
      </c>
      <c r="AT215" s="217" t="s">
        <v>193</v>
      </c>
      <c r="AU215" s="217" t="s">
        <v>87</v>
      </c>
      <c r="AY215" s="18" t="s">
        <v>144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8" t="s">
        <v>85</v>
      </c>
      <c r="BK215" s="218">
        <f>ROUND(I215*H215,2)</f>
        <v>0</v>
      </c>
      <c r="BL215" s="18" t="s">
        <v>152</v>
      </c>
      <c r="BM215" s="217" t="s">
        <v>1559</v>
      </c>
    </row>
    <row r="216" s="13" customFormat="1">
      <c r="A216" s="13"/>
      <c r="B216" s="219"/>
      <c r="C216" s="220"/>
      <c r="D216" s="221" t="s">
        <v>154</v>
      </c>
      <c r="E216" s="220"/>
      <c r="F216" s="223" t="s">
        <v>1560</v>
      </c>
      <c r="G216" s="220"/>
      <c r="H216" s="224">
        <v>13.545</v>
      </c>
      <c r="I216" s="225"/>
      <c r="J216" s="220"/>
      <c r="K216" s="220"/>
      <c r="L216" s="226"/>
      <c r="M216" s="227"/>
      <c r="N216" s="228"/>
      <c r="O216" s="228"/>
      <c r="P216" s="228"/>
      <c r="Q216" s="228"/>
      <c r="R216" s="228"/>
      <c r="S216" s="228"/>
      <c r="T216" s="22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0" t="s">
        <v>154</v>
      </c>
      <c r="AU216" s="230" t="s">
        <v>87</v>
      </c>
      <c r="AV216" s="13" t="s">
        <v>87</v>
      </c>
      <c r="AW216" s="13" t="s">
        <v>4</v>
      </c>
      <c r="AX216" s="13" t="s">
        <v>85</v>
      </c>
      <c r="AY216" s="230" t="s">
        <v>144</v>
      </c>
    </row>
    <row r="217" s="2" customFormat="1">
      <c r="A217" s="40"/>
      <c r="B217" s="41"/>
      <c r="C217" s="206" t="s">
        <v>379</v>
      </c>
      <c r="D217" s="206" t="s">
        <v>147</v>
      </c>
      <c r="E217" s="207" t="s">
        <v>1561</v>
      </c>
      <c r="F217" s="208" t="s">
        <v>1562</v>
      </c>
      <c r="G217" s="209" t="s">
        <v>178</v>
      </c>
      <c r="H217" s="210">
        <v>9.8000000000000007</v>
      </c>
      <c r="I217" s="211"/>
      <c r="J217" s="212">
        <f>ROUND(I217*H217,2)</f>
        <v>0</v>
      </c>
      <c r="K217" s="208" t="s">
        <v>151</v>
      </c>
      <c r="L217" s="46"/>
      <c r="M217" s="213" t="s">
        <v>32</v>
      </c>
      <c r="N217" s="214" t="s">
        <v>48</v>
      </c>
      <c r="O217" s="86"/>
      <c r="P217" s="215">
        <f>O217*H217</f>
        <v>0</v>
      </c>
      <c r="Q217" s="215">
        <v>0.0053899999999999998</v>
      </c>
      <c r="R217" s="215">
        <f>Q217*H217</f>
        <v>0.052822000000000001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152</v>
      </c>
      <c r="AT217" s="217" t="s">
        <v>147</v>
      </c>
      <c r="AU217" s="217" t="s">
        <v>87</v>
      </c>
      <c r="AY217" s="18" t="s">
        <v>144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8" t="s">
        <v>85</v>
      </c>
      <c r="BK217" s="218">
        <f>ROUND(I217*H217,2)</f>
        <v>0</v>
      </c>
      <c r="BL217" s="18" t="s">
        <v>152</v>
      </c>
      <c r="BM217" s="217" t="s">
        <v>1563</v>
      </c>
    </row>
    <row r="218" s="13" customFormat="1">
      <c r="A218" s="13"/>
      <c r="B218" s="219"/>
      <c r="C218" s="220"/>
      <c r="D218" s="221" t="s">
        <v>154</v>
      </c>
      <c r="E218" s="222" t="s">
        <v>32</v>
      </c>
      <c r="F218" s="223" t="s">
        <v>1564</v>
      </c>
      <c r="G218" s="220"/>
      <c r="H218" s="224">
        <v>9.8000000000000007</v>
      </c>
      <c r="I218" s="225"/>
      <c r="J218" s="220"/>
      <c r="K218" s="220"/>
      <c r="L218" s="226"/>
      <c r="M218" s="227"/>
      <c r="N218" s="228"/>
      <c r="O218" s="228"/>
      <c r="P218" s="228"/>
      <c r="Q218" s="228"/>
      <c r="R218" s="228"/>
      <c r="S218" s="228"/>
      <c r="T218" s="22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0" t="s">
        <v>154</v>
      </c>
      <c r="AU218" s="230" t="s">
        <v>87</v>
      </c>
      <c r="AV218" s="13" t="s">
        <v>87</v>
      </c>
      <c r="AW218" s="13" t="s">
        <v>39</v>
      </c>
      <c r="AX218" s="13" t="s">
        <v>85</v>
      </c>
      <c r="AY218" s="230" t="s">
        <v>144</v>
      </c>
    </row>
    <row r="219" s="2" customFormat="1">
      <c r="A219" s="40"/>
      <c r="B219" s="41"/>
      <c r="C219" s="231" t="s">
        <v>384</v>
      </c>
      <c r="D219" s="231" t="s">
        <v>193</v>
      </c>
      <c r="E219" s="232" t="s">
        <v>1565</v>
      </c>
      <c r="F219" s="233" t="s">
        <v>1566</v>
      </c>
      <c r="G219" s="234" t="s">
        <v>167</v>
      </c>
      <c r="H219" s="235">
        <v>1.6020000000000001</v>
      </c>
      <c r="I219" s="236"/>
      <c r="J219" s="237">
        <f>ROUND(I219*H219,2)</f>
        <v>0</v>
      </c>
      <c r="K219" s="233" t="s">
        <v>151</v>
      </c>
      <c r="L219" s="238"/>
      <c r="M219" s="239" t="s">
        <v>32</v>
      </c>
      <c r="N219" s="240" t="s">
        <v>48</v>
      </c>
      <c r="O219" s="86"/>
      <c r="P219" s="215">
        <f>O219*H219</f>
        <v>0</v>
      </c>
      <c r="Q219" s="215">
        <v>0.0047999999999999996</v>
      </c>
      <c r="R219" s="215">
        <f>Q219*H219</f>
        <v>0.0076895999999999996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186</v>
      </c>
      <c r="AT219" s="217" t="s">
        <v>193</v>
      </c>
      <c r="AU219" s="217" t="s">
        <v>87</v>
      </c>
      <c r="AY219" s="18" t="s">
        <v>144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8" t="s">
        <v>85</v>
      </c>
      <c r="BK219" s="218">
        <f>ROUND(I219*H219,2)</f>
        <v>0</v>
      </c>
      <c r="BL219" s="18" t="s">
        <v>152</v>
      </c>
      <c r="BM219" s="217" t="s">
        <v>1567</v>
      </c>
    </row>
    <row r="220" s="13" customFormat="1">
      <c r="A220" s="13"/>
      <c r="B220" s="219"/>
      <c r="C220" s="220"/>
      <c r="D220" s="221" t="s">
        <v>154</v>
      </c>
      <c r="E220" s="222" t="s">
        <v>32</v>
      </c>
      <c r="F220" s="223" t="s">
        <v>1568</v>
      </c>
      <c r="G220" s="220"/>
      <c r="H220" s="224">
        <v>1.571</v>
      </c>
      <c r="I220" s="225"/>
      <c r="J220" s="220"/>
      <c r="K220" s="220"/>
      <c r="L220" s="226"/>
      <c r="M220" s="227"/>
      <c r="N220" s="228"/>
      <c r="O220" s="228"/>
      <c r="P220" s="228"/>
      <c r="Q220" s="228"/>
      <c r="R220" s="228"/>
      <c r="S220" s="228"/>
      <c r="T220" s="22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0" t="s">
        <v>154</v>
      </c>
      <c r="AU220" s="230" t="s">
        <v>87</v>
      </c>
      <c r="AV220" s="13" t="s">
        <v>87</v>
      </c>
      <c r="AW220" s="13" t="s">
        <v>39</v>
      </c>
      <c r="AX220" s="13" t="s">
        <v>85</v>
      </c>
      <c r="AY220" s="230" t="s">
        <v>144</v>
      </c>
    </row>
    <row r="221" s="13" customFormat="1">
      <c r="A221" s="13"/>
      <c r="B221" s="219"/>
      <c r="C221" s="220"/>
      <c r="D221" s="221" t="s">
        <v>154</v>
      </c>
      <c r="E221" s="220"/>
      <c r="F221" s="223" t="s">
        <v>1569</v>
      </c>
      <c r="G221" s="220"/>
      <c r="H221" s="224">
        <v>1.6020000000000001</v>
      </c>
      <c r="I221" s="225"/>
      <c r="J221" s="220"/>
      <c r="K221" s="220"/>
      <c r="L221" s="226"/>
      <c r="M221" s="227"/>
      <c r="N221" s="228"/>
      <c r="O221" s="228"/>
      <c r="P221" s="228"/>
      <c r="Q221" s="228"/>
      <c r="R221" s="228"/>
      <c r="S221" s="228"/>
      <c r="T221" s="22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0" t="s">
        <v>154</v>
      </c>
      <c r="AU221" s="230" t="s">
        <v>87</v>
      </c>
      <c r="AV221" s="13" t="s">
        <v>87</v>
      </c>
      <c r="AW221" s="13" t="s">
        <v>4</v>
      </c>
      <c r="AX221" s="13" t="s">
        <v>85</v>
      </c>
      <c r="AY221" s="230" t="s">
        <v>144</v>
      </c>
    </row>
    <row r="222" s="2" customFormat="1">
      <c r="A222" s="40"/>
      <c r="B222" s="41"/>
      <c r="C222" s="206" t="s">
        <v>389</v>
      </c>
      <c r="D222" s="206" t="s">
        <v>147</v>
      </c>
      <c r="E222" s="207" t="s">
        <v>1570</v>
      </c>
      <c r="F222" s="208" t="s">
        <v>1571</v>
      </c>
      <c r="G222" s="209" t="s">
        <v>178</v>
      </c>
      <c r="H222" s="210">
        <v>7.8499999999999996</v>
      </c>
      <c r="I222" s="211"/>
      <c r="J222" s="212">
        <f>ROUND(I222*H222,2)</f>
        <v>0</v>
      </c>
      <c r="K222" s="208" t="s">
        <v>151</v>
      </c>
      <c r="L222" s="46"/>
      <c r="M222" s="213" t="s">
        <v>32</v>
      </c>
      <c r="N222" s="214" t="s">
        <v>48</v>
      </c>
      <c r="O222" s="86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152</v>
      </c>
      <c r="AT222" s="217" t="s">
        <v>147</v>
      </c>
      <c r="AU222" s="217" t="s">
        <v>87</v>
      </c>
      <c r="AY222" s="18" t="s">
        <v>144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8" t="s">
        <v>85</v>
      </c>
      <c r="BK222" s="218">
        <f>ROUND(I222*H222,2)</f>
        <v>0</v>
      </c>
      <c r="BL222" s="18" t="s">
        <v>152</v>
      </c>
      <c r="BM222" s="217" t="s">
        <v>1572</v>
      </c>
    </row>
    <row r="223" s="15" customFormat="1">
      <c r="A223" s="15"/>
      <c r="B223" s="256"/>
      <c r="C223" s="257"/>
      <c r="D223" s="221" t="s">
        <v>154</v>
      </c>
      <c r="E223" s="258" t="s">
        <v>32</v>
      </c>
      <c r="F223" s="259" t="s">
        <v>1573</v>
      </c>
      <c r="G223" s="257"/>
      <c r="H223" s="258" t="s">
        <v>32</v>
      </c>
      <c r="I223" s="260"/>
      <c r="J223" s="257"/>
      <c r="K223" s="257"/>
      <c r="L223" s="261"/>
      <c r="M223" s="262"/>
      <c r="N223" s="263"/>
      <c r="O223" s="263"/>
      <c r="P223" s="263"/>
      <c r="Q223" s="263"/>
      <c r="R223" s="263"/>
      <c r="S223" s="263"/>
      <c r="T223" s="26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5" t="s">
        <v>154</v>
      </c>
      <c r="AU223" s="265" t="s">
        <v>87</v>
      </c>
      <c r="AV223" s="15" t="s">
        <v>85</v>
      </c>
      <c r="AW223" s="15" t="s">
        <v>39</v>
      </c>
      <c r="AX223" s="15" t="s">
        <v>77</v>
      </c>
      <c r="AY223" s="265" t="s">
        <v>144</v>
      </c>
    </row>
    <row r="224" s="13" customFormat="1">
      <c r="A224" s="13"/>
      <c r="B224" s="219"/>
      <c r="C224" s="220"/>
      <c r="D224" s="221" t="s">
        <v>154</v>
      </c>
      <c r="E224" s="222" t="s">
        <v>32</v>
      </c>
      <c r="F224" s="223" t="s">
        <v>1574</v>
      </c>
      <c r="G224" s="220"/>
      <c r="H224" s="224">
        <v>7.8499999999999996</v>
      </c>
      <c r="I224" s="225"/>
      <c r="J224" s="220"/>
      <c r="K224" s="220"/>
      <c r="L224" s="226"/>
      <c r="M224" s="227"/>
      <c r="N224" s="228"/>
      <c r="O224" s="228"/>
      <c r="P224" s="228"/>
      <c r="Q224" s="228"/>
      <c r="R224" s="228"/>
      <c r="S224" s="228"/>
      <c r="T224" s="22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0" t="s">
        <v>154</v>
      </c>
      <c r="AU224" s="230" t="s">
        <v>87</v>
      </c>
      <c r="AV224" s="13" t="s">
        <v>87</v>
      </c>
      <c r="AW224" s="13" t="s">
        <v>39</v>
      </c>
      <c r="AX224" s="13" t="s">
        <v>85</v>
      </c>
      <c r="AY224" s="230" t="s">
        <v>144</v>
      </c>
    </row>
    <row r="225" s="2" customFormat="1">
      <c r="A225" s="40"/>
      <c r="B225" s="41"/>
      <c r="C225" s="231" t="s">
        <v>394</v>
      </c>
      <c r="D225" s="231" t="s">
        <v>193</v>
      </c>
      <c r="E225" s="232" t="s">
        <v>1575</v>
      </c>
      <c r="F225" s="233" t="s">
        <v>1576</v>
      </c>
      <c r="G225" s="234" t="s">
        <v>178</v>
      </c>
      <c r="H225" s="235">
        <v>8.2430000000000003</v>
      </c>
      <c r="I225" s="236"/>
      <c r="J225" s="237">
        <f>ROUND(I225*H225,2)</f>
        <v>0</v>
      </c>
      <c r="K225" s="233" t="s">
        <v>1406</v>
      </c>
      <c r="L225" s="238"/>
      <c r="M225" s="239" t="s">
        <v>32</v>
      </c>
      <c r="N225" s="240" t="s">
        <v>48</v>
      </c>
      <c r="O225" s="86"/>
      <c r="P225" s="215">
        <f>O225*H225</f>
        <v>0</v>
      </c>
      <c r="Q225" s="215">
        <v>0.00040000000000000002</v>
      </c>
      <c r="R225" s="215">
        <f>Q225*H225</f>
        <v>0.0032972000000000001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186</v>
      </c>
      <c r="AT225" s="217" t="s">
        <v>193</v>
      </c>
      <c r="AU225" s="217" t="s">
        <v>87</v>
      </c>
      <c r="AY225" s="18" t="s">
        <v>144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8" t="s">
        <v>85</v>
      </c>
      <c r="BK225" s="218">
        <f>ROUND(I225*H225,2)</f>
        <v>0</v>
      </c>
      <c r="BL225" s="18" t="s">
        <v>152</v>
      </c>
      <c r="BM225" s="217" t="s">
        <v>1577</v>
      </c>
    </row>
    <row r="226" s="13" customFormat="1">
      <c r="A226" s="13"/>
      <c r="B226" s="219"/>
      <c r="C226" s="220"/>
      <c r="D226" s="221" t="s">
        <v>154</v>
      </c>
      <c r="E226" s="220"/>
      <c r="F226" s="223" t="s">
        <v>1578</v>
      </c>
      <c r="G226" s="220"/>
      <c r="H226" s="224">
        <v>8.2430000000000003</v>
      </c>
      <c r="I226" s="225"/>
      <c r="J226" s="220"/>
      <c r="K226" s="220"/>
      <c r="L226" s="226"/>
      <c r="M226" s="227"/>
      <c r="N226" s="228"/>
      <c r="O226" s="228"/>
      <c r="P226" s="228"/>
      <c r="Q226" s="228"/>
      <c r="R226" s="228"/>
      <c r="S226" s="228"/>
      <c r="T226" s="22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0" t="s">
        <v>154</v>
      </c>
      <c r="AU226" s="230" t="s">
        <v>87</v>
      </c>
      <c r="AV226" s="13" t="s">
        <v>87</v>
      </c>
      <c r="AW226" s="13" t="s">
        <v>4</v>
      </c>
      <c r="AX226" s="13" t="s">
        <v>85</v>
      </c>
      <c r="AY226" s="230" t="s">
        <v>144</v>
      </c>
    </row>
    <row r="227" s="2" customFormat="1" ht="33" customHeight="1">
      <c r="A227" s="40"/>
      <c r="B227" s="41"/>
      <c r="C227" s="206" t="s">
        <v>401</v>
      </c>
      <c r="D227" s="206" t="s">
        <v>147</v>
      </c>
      <c r="E227" s="207" t="s">
        <v>1579</v>
      </c>
      <c r="F227" s="208" t="s">
        <v>1580</v>
      </c>
      <c r="G227" s="209" t="s">
        <v>150</v>
      </c>
      <c r="H227" s="210">
        <v>5.5439999999999996</v>
      </c>
      <c r="I227" s="211"/>
      <c r="J227" s="212">
        <f>ROUND(I227*H227,2)</f>
        <v>0</v>
      </c>
      <c r="K227" s="208" t="s">
        <v>151</v>
      </c>
      <c r="L227" s="46"/>
      <c r="M227" s="213" t="s">
        <v>32</v>
      </c>
      <c r="N227" s="214" t="s">
        <v>48</v>
      </c>
      <c r="O227" s="86"/>
      <c r="P227" s="215">
        <f>O227*H227</f>
        <v>0</v>
      </c>
      <c r="Q227" s="215">
        <v>2.45329</v>
      </c>
      <c r="R227" s="215">
        <f>Q227*H227</f>
        <v>13.601039759999999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152</v>
      </c>
      <c r="AT227" s="217" t="s">
        <v>147</v>
      </c>
      <c r="AU227" s="217" t="s">
        <v>87</v>
      </c>
      <c r="AY227" s="18" t="s">
        <v>144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8" t="s">
        <v>85</v>
      </c>
      <c r="BK227" s="218">
        <f>ROUND(I227*H227,2)</f>
        <v>0</v>
      </c>
      <c r="BL227" s="18" t="s">
        <v>152</v>
      </c>
      <c r="BM227" s="217" t="s">
        <v>1581</v>
      </c>
    </row>
    <row r="228" s="13" customFormat="1">
      <c r="A228" s="13"/>
      <c r="B228" s="219"/>
      <c r="C228" s="220"/>
      <c r="D228" s="221" t="s">
        <v>154</v>
      </c>
      <c r="E228" s="222" t="s">
        <v>32</v>
      </c>
      <c r="F228" s="223" t="s">
        <v>1582</v>
      </c>
      <c r="G228" s="220"/>
      <c r="H228" s="224">
        <v>5.5439999999999996</v>
      </c>
      <c r="I228" s="225"/>
      <c r="J228" s="220"/>
      <c r="K228" s="220"/>
      <c r="L228" s="226"/>
      <c r="M228" s="227"/>
      <c r="N228" s="228"/>
      <c r="O228" s="228"/>
      <c r="P228" s="228"/>
      <c r="Q228" s="228"/>
      <c r="R228" s="228"/>
      <c r="S228" s="228"/>
      <c r="T228" s="22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0" t="s">
        <v>154</v>
      </c>
      <c r="AU228" s="230" t="s">
        <v>87</v>
      </c>
      <c r="AV228" s="13" t="s">
        <v>87</v>
      </c>
      <c r="AW228" s="13" t="s">
        <v>39</v>
      </c>
      <c r="AX228" s="13" t="s">
        <v>85</v>
      </c>
      <c r="AY228" s="230" t="s">
        <v>144</v>
      </c>
    </row>
    <row r="229" s="2" customFormat="1" ht="21.75" customHeight="1">
      <c r="A229" s="40"/>
      <c r="B229" s="41"/>
      <c r="C229" s="206" t="s">
        <v>406</v>
      </c>
      <c r="D229" s="206" t="s">
        <v>147</v>
      </c>
      <c r="E229" s="207" t="s">
        <v>1583</v>
      </c>
      <c r="F229" s="208" t="s">
        <v>1584</v>
      </c>
      <c r="G229" s="209" t="s">
        <v>162</v>
      </c>
      <c r="H229" s="210">
        <v>0.26600000000000001</v>
      </c>
      <c r="I229" s="211"/>
      <c r="J229" s="212">
        <f>ROUND(I229*H229,2)</f>
        <v>0</v>
      </c>
      <c r="K229" s="208" t="s">
        <v>151</v>
      </c>
      <c r="L229" s="46"/>
      <c r="M229" s="213" t="s">
        <v>32</v>
      </c>
      <c r="N229" s="214" t="s">
        <v>48</v>
      </c>
      <c r="O229" s="86"/>
      <c r="P229" s="215">
        <f>O229*H229</f>
        <v>0</v>
      </c>
      <c r="Q229" s="215">
        <v>1.06277</v>
      </c>
      <c r="R229" s="215">
        <f>Q229*H229</f>
        <v>0.28269682000000002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152</v>
      </c>
      <c r="AT229" s="217" t="s">
        <v>147</v>
      </c>
      <c r="AU229" s="217" t="s">
        <v>87</v>
      </c>
      <c r="AY229" s="18" t="s">
        <v>144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8" t="s">
        <v>85</v>
      </c>
      <c r="BK229" s="218">
        <f>ROUND(I229*H229,2)</f>
        <v>0</v>
      </c>
      <c r="BL229" s="18" t="s">
        <v>152</v>
      </c>
      <c r="BM229" s="217" t="s">
        <v>1585</v>
      </c>
    </row>
    <row r="230" s="13" customFormat="1">
      <c r="A230" s="13"/>
      <c r="B230" s="219"/>
      <c r="C230" s="220"/>
      <c r="D230" s="221" t="s">
        <v>154</v>
      </c>
      <c r="E230" s="222" t="s">
        <v>32</v>
      </c>
      <c r="F230" s="223" t="s">
        <v>1586</v>
      </c>
      <c r="G230" s="220"/>
      <c r="H230" s="224">
        <v>0.26600000000000001</v>
      </c>
      <c r="I230" s="225"/>
      <c r="J230" s="220"/>
      <c r="K230" s="220"/>
      <c r="L230" s="226"/>
      <c r="M230" s="227"/>
      <c r="N230" s="228"/>
      <c r="O230" s="228"/>
      <c r="P230" s="228"/>
      <c r="Q230" s="228"/>
      <c r="R230" s="228"/>
      <c r="S230" s="228"/>
      <c r="T230" s="22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0" t="s">
        <v>154</v>
      </c>
      <c r="AU230" s="230" t="s">
        <v>87</v>
      </c>
      <c r="AV230" s="13" t="s">
        <v>87</v>
      </c>
      <c r="AW230" s="13" t="s">
        <v>39</v>
      </c>
      <c r="AX230" s="13" t="s">
        <v>85</v>
      </c>
      <c r="AY230" s="230" t="s">
        <v>144</v>
      </c>
    </row>
    <row r="231" s="2" customFormat="1">
      <c r="A231" s="40"/>
      <c r="B231" s="41"/>
      <c r="C231" s="206" t="s">
        <v>411</v>
      </c>
      <c r="D231" s="206" t="s">
        <v>147</v>
      </c>
      <c r="E231" s="207" t="s">
        <v>1587</v>
      </c>
      <c r="F231" s="208" t="s">
        <v>1588</v>
      </c>
      <c r="G231" s="209" t="s">
        <v>167</v>
      </c>
      <c r="H231" s="210">
        <v>46.200000000000003</v>
      </c>
      <c r="I231" s="211"/>
      <c r="J231" s="212">
        <f>ROUND(I231*H231,2)</f>
        <v>0</v>
      </c>
      <c r="K231" s="208" t="s">
        <v>151</v>
      </c>
      <c r="L231" s="46"/>
      <c r="M231" s="213" t="s">
        <v>32</v>
      </c>
      <c r="N231" s="214" t="s">
        <v>48</v>
      </c>
      <c r="O231" s="86"/>
      <c r="P231" s="215">
        <f>O231*H231</f>
        <v>0</v>
      </c>
      <c r="Q231" s="215">
        <v>0.044679999999999997</v>
      </c>
      <c r="R231" s="215">
        <f>Q231*H231</f>
        <v>2.0642160000000001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152</v>
      </c>
      <c r="AT231" s="217" t="s">
        <v>147</v>
      </c>
      <c r="AU231" s="217" t="s">
        <v>87</v>
      </c>
      <c r="AY231" s="18" t="s">
        <v>144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8" t="s">
        <v>85</v>
      </c>
      <c r="BK231" s="218">
        <f>ROUND(I231*H231,2)</f>
        <v>0</v>
      </c>
      <c r="BL231" s="18" t="s">
        <v>152</v>
      </c>
      <c r="BM231" s="217" t="s">
        <v>1589</v>
      </c>
    </row>
    <row r="232" s="2" customFormat="1">
      <c r="A232" s="40"/>
      <c r="B232" s="41"/>
      <c r="C232" s="206" t="s">
        <v>416</v>
      </c>
      <c r="D232" s="206" t="s">
        <v>147</v>
      </c>
      <c r="E232" s="207" t="s">
        <v>1590</v>
      </c>
      <c r="F232" s="208" t="s">
        <v>1591</v>
      </c>
      <c r="G232" s="209" t="s">
        <v>167</v>
      </c>
      <c r="H232" s="210">
        <v>46.200000000000003</v>
      </c>
      <c r="I232" s="211"/>
      <c r="J232" s="212">
        <f>ROUND(I232*H232,2)</f>
        <v>0</v>
      </c>
      <c r="K232" s="208" t="s">
        <v>151</v>
      </c>
      <c r="L232" s="46"/>
      <c r="M232" s="213" t="s">
        <v>32</v>
      </c>
      <c r="N232" s="214" t="s">
        <v>48</v>
      </c>
      <c r="O232" s="86"/>
      <c r="P232" s="215">
        <f>O232*H232</f>
        <v>0</v>
      </c>
      <c r="Q232" s="215">
        <v>0.11169999999999999</v>
      </c>
      <c r="R232" s="215">
        <f>Q232*H232</f>
        <v>5.1605400000000001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152</v>
      </c>
      <c r="AT232" s="217" t="s">
        <v>147</v>
      </c>
      <c r="AU232" s="217" t="s">
        <v>87</v>
      </c>
      <c r="AY232" s="18" t="s">
        <v>144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8" t="s">
        <v>85</v>
      </c>
      <c r="BK232" s="218">
        <f>ROUND(I232*H232,2)</f>
        <v>0</v>
      </c>
      <c r="BL232" s="18" t="s">
        <v>152</v>
      </c>
      <c r="BM232" s="217" t="s">
        <v>1592</v>
      </c>
    </row>
    <row r="233" s="2" customFormat="1">
      <c r="A233" s="40"/>
      <c r="B233" s="41"/>
      <c r="C233" s="206" t="s">
        <v>423</v>
      </c>
      <c r="D233" s="206" t="s">
        <v>147</v>
      </c>
      <c r="E233" s="207" t="s">
        <v>1593</v>
      </c>
      <c r="F233" s="208" t="s">
        <v>1594</v>
      </c>
      <c r="G233" s="209" t="s">
        <v>150</v>
      </c>
      <c r="H233" s="210">
        <v>30.030000000000001</v>
      </c>
      <c r="I233" s="211"/>
      <c r="J233" s="212">
        <f>ROUND(I233*H233,2)</f>
        <v>0</v>
      </c>
      <c r="K233" s="208" t="s">
        <v>151</v>
      </c>
      <c r="L233" s="46"/>
      <c r="M233" s="213" t="s">
        <v>32</v>
      </c>
      <c r="N233" s="214" t="s">
        <v>48</v>
      </c>
      <c r="O233" s="86"/>
      <c r="P233" s="215">
        <f>O233*H233</f>
        <v>0</v>
      </c>
      <c r="Q233" s="215">
        <v>1.837</v>
      </c>
      <c r="R233" s="215">
        <f>Q233*H233</f>
        <v>55.165109999999999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152</v>
      </c>
      <c r="AT233" s="217" t="s">
        <v>147</v>
      </c>
      <c r="AU233" s="217" t="s">
        <v>87</v>
      </c>
      <c r="AY233" s="18" t="s">
        <v>144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8" t="s">
        <v>85</v>
      </c>
      <c r="BK233" s="218">
        <f>ROUND(I233*H233,2)</f>
        <v>0</v>
      </c>
      <c r="BL233" s="18" t="s">
        <v>152</v>
      </c>
      <c r="BM233" s="217" t="s">
        <v>1595</v>
      </c>
    </row>
    <row r="234" s="13" customFormat="1">
      <c r="A234" s="13"/>
      <c r="B234" s="219"/>
      <c r="C234" s="220"/>
      <c r="D234" s="221" t="s">
        <v>154</v>
      </c>
      <c r="E234" s="222" t="s">
        <v>32</v>
      </c>
      <c r="F234" s="223" t="s">
        <v>1596</v>
      </c>
      <c r="G234" s="220"/>
      <c r="H234" s="224">
        <v>30.030000000000001</v>
      </c>
      <c r="I234" s="225"/>
      <c r="J234" s="220"/>
      <c r="K234" s="220"/>
      <c r="L234" s="226"/>
      <c r="M234" s="227"/>
      <c r="N234" s="228"/>
      <c r="O234" s="228"/>
      <c r="P234" s="228"/>
      <c r="Q234" s="228"/>
      <c r="R234" s="228"/>
      <c r="S234" s="228"/>
      <c r="T234" s="22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0" t="s">
        <v>154</v>
      </c>
      <c r="AU234" s="230" t="s">
        <v>87</v>
      </c>
      <c r="AV234" s="13" t="s">
        <v>87</v>
      </c>
      <c r="AW234" s="13" t="s">
        <v>39</v>
      </c>
      <c r="AX234" s="13" t="s">
        <v>85</v>
      </c>
      <c r="AY234" s="230" t="s">
        <v>144</v>
      </c>
    </row>
    <row r="235" s="2" customFormat="1">
      <c r="A235" s="40"/>
      <c r="B235" s="41"/>
      <c r="C235" s="206" t="s">
        <v>427</v>
      </c>
      <c r="D235" s="206" t="s">
        <v>147</v>
      </c>
      <c r="E235" s="207" t="s">
        <v>283</v>
      </c>
      <c r="F235" s="208" t="s">
        <v>284</v>
      </c>
      <c r="G235" s="209" t="s">
        <v>189</v>
      </c>
      <c r="H235" s="210">
        <v>3</v>
      </c>
      <c r="I235" s="211"/>
      <c r="J235" s="212">
        <f>ROUND(I235*H235,2)</f>
        <v>0</v>
      </c>
      <c r="K235" s="208" t="s">
        <v>151</v>
      </c>
      <c r="L235" s="46"/>
      <c r="M235" s="213" t="s">
        <v>32</v>
      </c>
      <c r="N235" s="214" t="s">
        <v>48</v>
      </c>
      <c r="O235" s="86"/>
      <c r="P235" s="215">
        <f>O235*H235</f>
        <v>0</v>
      </c>
      <c r="Q235" s="215">
        <v>0.04684</v>
      </c>
      <c r="R235" s="215">
        <f>Q235*H235</f>
        <v>0.14052000000000001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152</v>
      </c>
      <c r="AT235" s="217" t="s">
        <v>147</v>
      </c>
      <c r="AU235" s="217" t="s">
        <v>87</v>
      </c>
      <c r="AY235" s="18" t="s">
        <v>144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8" t="s">
        <v>85</v>
      </c>
      <c r="BK235" s="218">
        <f>ROUND(I235*H235,2)</f>
        <v>0</v>
      </c>
      <c r="BL235" s="18" t="s">
        <v>152</v>
      </c>
      <c r="BM235" s="217" t="s">
        <v>1597</v>
      </c>
    </row>
    <row r="236" s="13" customFormat="1">
      <c r="A236" s="13"/>
      <c r="B236" s="219"/>
      <c r="C236" s="220"/>
      <c r="D236" s="221" t="s">
        <v>154</v>
      </c>
      <c r="E236" s="222" t="s">
        <v>32</v>
      </c>
      <c r="F236" s="223" t="s">
        <v>1598</v>
      </c>
      <c r="G236" s="220"/>
      <c r="H236" s="224">
        <v>3</v>
      </c>
      <c r="I236" s="225"/>
      <c r="J236" s="220"/>
      <c r="K236" s="220"/>
      <c r="L236" s="226"/>
      <c r="M236" s="227"/>
      <c r="N236" s="228"/>
      <c r="O236" s="228"/>
      <c r="P236" s="228"/>
      <c r="Q236" s="228"/>
      <c r="R236" s="228"/>
      <c r="S236" s="228"/>
      <c r="T236" s="22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0" t="s">
        <v>154</v>
      </c>
      <c r="AU236" s="230" t="s">
        <v>87</v>
      </c>
      <c r="AV236" s="13" t="s">
        <v>87</v>
      </c>
      <c r="AW236" s="13" t="s">
        <v>39</v>
      </c>
      <c r="AX236" s="13" t="s">
        <v>85</v>
      </c>
      <c r="AY236" s="230" t="s">
        <v>144</v>
      </c>
    </row>
    <row r="237" s="2" customFormat="1">
      <c r="A237" s="40"/>
      <c r="B237" s="41"/>
      <c r="C237" s="231" t="s">
        <v>431</v>
      </c>
      <c r="D237" s="231" t="s">
        <v>193</v>
      </c>
      <c r="E237" s="232" t="s">
        <v>1599</v>
      </c>
      <c r="F237" s="233" t="s">
        <v>1600</v>
      </c>
      <c r="G237" s="234" t="s">
        <v>189</v>
      </c>
      <c r="H237" s="235">
        <v>3</v>
      </c>
      <c r="I237" s="236"/>
      <c r="J237" s="237">
        <f>ROUND(I237*H237,2)</f>
        <v>0</v>
      </c>
      <c r="K237" s="233" t="s">
        <v>151</v>
      </c>
      <c r="L237" s="238"/>
      <c r="M237" s="239" t="s">
        <v>32</v>
      </c>
      <c r="N237" s="240" t="s">
        <v>48</v>
      </c>
      <c r="O237" s="86"/>
      <c r="P237" s="215">
        <f>O237*H237</f>
        <v>0</v>
      </c>
      <c r="Q237" s="215">
        <v>0.012250000000000001</v>
      </c>
      <c r="R237" s="215">
        <f>Q237*H237</f>
        <v>0.036750000000000005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186</v>
      </c>
      <c r="AT237" s="217" t="s">
        <v>193</v>
      </c>
      <c r="AU237" s="217" t="s">
        <v>87</v>
      </c>
      <c r="AY237" s="18" t="s">
        <v>144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8" t="s">
        <v>85</v>
      </c>
      <c r="BK237" s="218">
        <f>ROUND(I237*H237,2)</f>
        <v>0</v>
      </c>
      <c r="BL237" s="18" t="s">
        <v>152</v>
      </c>
      <c r="BM237" s="217" t="s">
        <v>1601</v>
      </c>
    </row>
    <row r="238" s="12" customFormat="1" ht="22.8" customHeight="1">
      <c r="A238" s="12"/>
      <c r="B238" s="190"/>
      <c r="C238" s="191"/>
      <c r="D238" s="192" t="s">
        <v>76</v>
      </c>
      <c r="E238" s="204" t="s">
        <v>192</v>
      </c>
      <c r="F238" s="204" t="s">
        <v>1602</v>
      </c>
      <c r="G238" s="191"/>
      <c r="H238" s="191"/>
      <c r="I238" s="194"/>
      <c r="J238" s="205">
        <f>BK238</f>
        <v>0</v>
      </c>
      <c r="K238" s="191"/>
      <c r="L238" s="196"/>
      <c r="M238" s="197"/>
      <c r="N238" s="198"/>
      <c r="O238" s="198"/>
      <c r="P238" s="199">
        <f>P239+SUM(P240:P257)</f>
        <v>0</v>
      </c>
      <c r="Q238" s="198"/>
      <c r="R238" s="199">
        <f>R239+SUM(R240:R257)</f>
        <v>0.19535999999999998</v>
      </c>
      <c r="S238" s="198"/>
      <c r="T238" s="200">
        <f>T239+SUM(T240:T257)</f>
        <v>9.0460379999999994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1" t="s">
        <v>85</v>
      </c>
      <c r="AT238" s="202" t="s">
        <v>76</v>
      </c>
      <c r="AU238" s="202" t="s">
        <v>85</v>
      </c>
      <c r="AY238" s="201" t="s">
        <v>144</v>
      </c>
      <c r="BK238" s="203">
        <f>BK239+SUM(BK240:BK257)</f>
        <v>0</v>
      </c>
    </row>
    <row r="239" s="2" customFormat="1">
      <c r="A239" s="40"/>
      <c r="B239" s="41"/>
      <c r="C239" s="206" t="s">
        <v>436</v>
      </c>
      <c r="D239" s="206" t="s">
        <v>147</v>
      </c>
      <c r="E239" s="207" t="s">
        <v>310</v>
      </c>
      <c r="F239" s="208" t="s">
        <v>311</v>
      </c>
      <c r="G239" s="209" t="s">
        <v>167</v>
      </c>
      <c r="H239" s="210">
        <v>96</v>
      </c>
      <c r="I239" s="211"/>
      <c r="J239" s="212">
        <f>ROUND(I239*H239,2)</f>
        <v>0</v>
      </c>
      <c r="K239" s="208" t="s">
        <v>151</v>
      </c>
      <c r="L239" s="46"/>
      <c r="M239" s="213" t="s">
        <v>32</v>
      </c>
      <c r="N239" s="214" t="s">
        <v>48</v>
      </c>
      <c r="O239" s="86"/>
      <c r="P239" s="215">
        <f>O239*H239</f>
        <v>0</v>
      </c>
      <c r="Q239" s="215">
        <v>0.00012999999999999999</v>
      </c>
      <c r="R239" s="215">
        <f>Q239*H239</f>
        <v>0.012479999999999998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152</v>
      </c>
      <c r="AT239" s="217" t="s">
        <v>147</v>
      </c>
      <c r="AU239" s="217" t="s">
        <v>87</v>
      </c>
      <c r="AY239" s="18" t="s">
        <v>144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8" t="s">
        <v>85</v>
      </c>
      <c r="BK239" s="218">
        <f>ROUND(I239*H239,2)</f>
        <v>0</v>
      </c>
      <c r="BL239" s="18" t="s">
        <v>152</v>
      </c>
      <c r="BM239" s="217" t="s">
        <v>1603</v>
      </c>
    </row>
    <row r="240" s="2" customFormat="1" ht="55.5" customHeight="1">
      <c r="A240" s="40"/>
      <c r="B240" s="41"/>
      <c r="C240" s="206" t="s">
        <v>441</v>
      </c>
      <c r="D240" s="206" t="s">
        <v>147</v>
      </c>
      <c r="E240" s="207" t="s">
        <v>1604</v>
      </c>
      <c r="F240" s="208" t="s">
        <v>1605</v>
      </c>
      <c r="G240" s="209" t="s">
        <v>189</v>
      </c>
      <c r="H240" s="210">
        <v>16</v>
      </c>
      <c r="I240" s="211"/>
      <c r="J240" s="212">
        <f>ROUND(I240*H240,2)</f>
        <v>0</v>
      </c>
      <c r="K240" s="208" t="s">
        <v>151</v>
      </c>
      <c r="L240" s="46"/>
      <c r="M240" s="213" t="s">
        <v>32</v>
      </c>
      <c r="N240" s="214" t="s">
        <v>48</v>
      </c>
      <c r="O240" s="86"/>
      <c r="P240" s="215">
        <f>O240*H240</f>
        <v>0</v>
      </c>
      <c r="Q240" s="215">
        <v>0.0090699999999999999</v>
      </c>
      <c r="R240" s="215">
        <f>Q240*H240</f>
        <v>0.14512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152</v>
      </c>
      <c r="AT240" s="217" t="s">
        <v>147</v>
      </c>
      <c r="AU240" s="217" t="s">
        <v>87</v>
      </c>
      <c r="AY240" s="18" t="s">
        <v>144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8" t="s">
        <v>85</v>
      </c>
      <c r="BK240" s="218">
        <f>ROUND(I240*H240,2)</f>
        <v>0</v>
      </c>
      <c r="BL240" s="18" t="s">
        <v>152</v>
      </c>
      <c r="BM240" s="217" t="s">
        <v>1606</v>
      </c>
    </row>
    <row r="241" s="13" customFormat="1">
      <c r="A241" s="13"/>
      <c r="B241" s="219"/>
      <c r="C241" s="220"/>
      <c r="D241" s="221" t="s">
        <v>154</v>
      </c>
      <c r="E241" s="222" t="s">
        <v>32</v>
      </c>
      <c r="F241" s="223" t="s">
        <v>1607</v>
      </c>
      <c r="G241" s="220"/>
      <c r="H241" s="224">
        <v>16</v>
      </c>
      <c r="I241" s="225"/>
      <c r="J241" s="220"/>
      <c r="K241" s="220"/>
      <c r="L241" s="226"/>
      <c r="M241" s="227"/>
      <c r="N241" s="228"/>
      <c r="O241" s="228"/>
      <c r="P241" s="228"/>
      <c r="Q241" s="228"/>
      <c r="R241" s="228"/>
      <c r="S241" s="228"/>
      <c r="T241" s="22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0" t="s">
        <v>154</v>
      </c>
      <c r="AU241" s="230" t="s">
        <v>87</v>
      </c>
      <c r="AV241" s="13" t="s">
        <v>87</v>
      </c>
      <c r="AW241" s="13" t="s">
        <v>39</v>
      </c>
      <c r="AX241" s="13" t="s">
        <v>85</v>
      </c>
      <c r="AY241" s="230" t="s">
        <v>144</v>
      </c>
    </row>
    <row r="242" s="2" customFormat="1">
      <c r="A242" s="40"/>
      <c r="B242" s="41"/>
      <c r="C242" s="231" t="s">
        <v>448</v>
      </c>
      <c r="D242" s="231" t="s">
        <v>193</v>
      </c>
      <c r="E242" s="232" t="s">
        <v>1608</v>
      </c>
      <c r="F242" s="233" t="s">
        <v>1609</v>
      </c>
      <c r="G242" s="234" t="s">
        <v>162</v>
      </c>
      <c r="H242" s="235">
        <v>0.032000000000000001</v>
      </c>
      <c r="I242" s="236"/>
      <c r="J242" s="237">
        <f>ROUND(I242*H242,2)</f>
        <v>0</v>
      </c>
      <c r="K242" s="233" t="s">
        <v>151</v>
      </c>
      <c r="L242" s="238"/>
      <c r="M242" s="239" t="s">
        <v>32</v>
      </c>
      <c r="N242" s="240" t="s">
        <v>48</v>
      </c>
      <c r="O242" s="86"/>
      <c r="P242" s="215">
        <f>O242*H242</f>
        <v>0</v>
      </c>
      <c r="Q242" s="215">
        <v>1</v>
      </c>
      <c r="R242" s="215">
        <f>Q242*H242</f>
        <v>0.032000000000000001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186</v>
      </c>
      <c r="AT242" s="217" t="s">
        <v>193</v>
      </c>
      <c r="AU242" s="217" t="s">
        <v>87</v>
      </c>
      <c r="AY242" s="18" t="s">
        <v>144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8" t="s">
        <v>85</v>
      </c>
      <c r="BK242" s="218">
        <f>ROUND(I242*H242,2)</f>
        <v>0</v>
      </c>
      <c r="BL242" s="18" t="s">
        <v>152</v>
      </c>
      <c r="BM242" s="217" t="s">
        <v>1610</v>
      </c>
    </row>
    <row r="243" s="13" customFormat="1">
      <c r="A243" s="13"/>
      <c r="B243" s="219"/>
      <c r="C243" s="220"/>
      <c r="D243" s="221" t="s">
        <v>154</v>
      </c>
      <c r="E243" s="222" t="s">
        <v>32</v>
      </c>
      <c r="F243" s="223" t="s">
        <v>1611</v>
      </c>
      <c r="G243" s="220"/>
      <c r="H243" s="224">
        <v>0.032000000000000001</v>
      </c>
      <c r="I243" s="225"/>
      <c r="J243" s="220"/>
      <c r="K243" s="220"/>
      <c r="L243" s="226"/>
      <c r="M243" s="227"/>
      <c r="N243" s="228"/>
      <c r="O243" s="228"/>
      <c r="P243" s="228"/>
      <c r="Q243" s="228"/>
      <c r="R243" s="228"/>
      <c r="S243" s="228"/>
      <c r="T243" s="22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0" t="s">
        <v>154</v>
      </c>
      <c r="AU243" s="230" t="s">
        <v>87</v>
      </c>
      <c r="AV243" s="13" t="s">
        <v>87</v>
      </c>
      <c r="AW243" s="13" t="s">
        <v>39</v>
      </c>
      <c r="AX243" s="13" t="s">
        <v>85</v>
      </c>
      <c r="AY243" s="230" t="s">
        <v>144</v>
      </c>
    </row>
    <row r="244" s="2" customFormat="1" ht="21.75" customHeight="1">
      <c r="A244" s="40"/>
      <c r="B244" s="41"/>
      <c r="C244" s="231" t="s">
        <v>455</v>
      </c>
      <c r="D244" s="231" t="s">
        <v>193</v>
      </c>
      <c r="E244" s="232" t="s">
        <v>1612</v>
      </c>
      <c r="F244" s="233" t="s">
        <v>1613</v>
      </c>
      <c r="G244" s="234" t="s">
        <v>189</v>
      </c>
      <c r="H244" s="235">
        <v>32</v>
      </c>
      <c r="I244" s="236"/>
      <c r="J244" s="237">
        <f>ROUND(I244*H244,2)</f>
        <v>0</v>
      </c>
      <c r="K244" s="233" t="s">
        <v>151</v>
      </c>
      <c r="L244" s="238"/>
      <c r="M244" s="239" t="s">
        <v>32</v>
      </c>
      <c r="N244" s="240" t="s">
        <v>48</v>
      </c>
      <c r="O244" s="86"/>
      <c r="P244" s="215">
        <f>O244*H244</f>
        <v>0</v>
      </c>
      <c r="Q244" s="215">
        <v>0.00018000000000000001</v>
      </c>
      <c r="R244" s="215">
        <f>Q244*H244</f>
        <v>0.0057600000000000004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186</v>
      </c>
      <c r="AT244" s="217" t="s">
        <v>193</v>
      </c>
      <c r="AU244" s="217" t="s">
        <v>87</v>
      </c>
      <c r="AY244" s="18" t="s">
        <v>144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8" t="s">
        <v>85</v>
      </c>
      <c r="BK244" s="218">
        <f>ROUND(I244*H244,2)</f>
        <v>0</v>
      </c>
      <c r="BL244" s="18" t="s">
        <v>152</v>
      </c>
      <c r="BM244" s="217" t="s">
        <v>1614</v>
      </c>
    </row>
    <row r="245" s="2" customFormat="1">
      <c r="A245" s="40"/>
      <c r="B245" s="41"/>
      <c r="C245" s="206" t="s">
        <v>463</v>
      </c>
      <c r="D245" s="206" t="s">
        <v>147</v>
      </c>
      <c r="E245" s="207" t="s">
        <v>345</v>
      </c>
      <c r="F245" s="208" t="s">
        <v>346</v>
      </c>
      <c r="G245" s="209" t="s">
        <v>167</v>
      </c>
      <c r="H245" s="210">
        <v>14.039999999999999</v>
      </c>
      <c r="I245" s="211"/>
      <c r="J245" s="212">
        <f>ROUND(I245*H245,2)</f>
        <v>0</v>
      </c>
      <c r="K245" s="208" t="s">
        <v>151</v>
      </c>
      <c r="L245" s="46"/>
      <c r="M245" s="213" t="s">
        <v>32</v>
      </c>
      <c r="N245" s="214" t="s">
        <v>48</v>
      </c>
      <c r="O245" s="86"/>
      <c r="P245" s="215">
        <f>O245*H245</f>
        <v>0</v>
      </c>
      <c r="Q245" s="215">
        <v>0</v>
      </c>
      <c r="R245" s="215">
        <f>Q245*H245</f>
        <v>0</v>
      </c>
      <c r="S245" s="215">
        <v>0.055</v>
      </c>
      <c r="T245" s="216">
        <f>S245*H245</f>
        <v>0.7722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152</v>
      </c>
      <c r="AT245" s="217" t="s">
        <v>147</v>
      </c>
      <c r="AU245" s="217" t="s">
        <v>87</v>
      </c>
      <c r="AY245" s="18" t="s">
        <v>144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8" t="s">
        <v>85</v>
      </c>
      <c r="BK245" s="218">
        <f>ROUND(I245*H245,2)</f>
        <v>0</v>
      </c>
      <c r="BL245" s="18" t="s">
        <v>152</v>
      </c>
      <c r="BM245" s="217" t="s">
        <v>1615</v>
      </c>
    </row>
    <row r="246" s="13" customFormat="1">
      <c r="A246" s="13"/>
      <c r="B246" s="219"/>
      <c r="C246" s="220"/>
      <c r="D246" s="221" t="s">
        <v>154</v>
      </c>
      <c r="E246" s="222" t="s">
        <v>32</v>
      </c>
      <c r="F246" s="223" t="s">
        <v>1616</v>
      </c>
      <c r="G246" s="220"/>
      <c r="H246" s="224">
        <v>14.039999999999999</v>
      </c>
      <c r="I246" s="225"/>
      <c r="J246" s="220"/>
      <c r="K246" s="220"/>
      <c r="L246" s="226"/>
      <c r="M246" s="227"/>
      <c r="N246" s="228"/>
      <c r="O246" s="228"/>
      <c r="P246" s="228"/>
      <c r="Q246" s="228"/>
      <c r="R246" s="228"/>
      <c r="S246" s="228"/>
      <c r="T246" s="22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0" t="s">
        <v>154</v>
      </c>
      <c r="AU246" s="230" t="s">
        <v>87</v>
      </c>
      <c r="AV246" s="13" t="s">
        <v>87</v>
      </c>
      <c r="AW246" s="13" t="s">
        <v>39</v>
      </c>
      <c r="AX246" s="13" t="s">
        <v>85</v>
      </c>
      <c r="AY246" s="230" t="s">
        <v>144</v>
      </c>
    </row>
    <row r="247" s="2" customFormat="1">
      <c r="A247" s="40"/>
      <c r="B247" s="41"/>
      <c r="C247" s="206" t="s">
        <v>468</v>
      </c>
      <c r="D247" s="206" t="s">
        <v>147</v>
      </c>
      <c r="E247" s="207" t="s">
        <v>1617</v>
      </c>
      <c r="F247" s="208" t="s">
        <v>1618</v>
      </c>
      <c r="G247" s="209" t="s">
        <v>167</v>
      </c>
      <c r="H247" s="210">
        <v>61.039999999999999</v>
      </c>
      <c r="I247" s="211"/>
      <c r="J247" s="212">
        <f>ROUND(I247*H247,2)</f>
        <v>0</v>
      </c>
      <c r="K247" s="208" t="s">
        <v>151</v>
      </c>
      <c r="L247" s="46"/>
      <c r="M247" s="213" t="s">
        <v>32</v>
      </c>
      <c r="N247" s="214" t="s">
        <v>48</v>
      </c>
      <c r="O247" s="86"/>
      <c r="P247" s="215">
        <f>O247*H247</f>
        <v>0</v>
      </c>
      <c r="Q247" s="215">
        <v>0</v>
      </c>
      <c r="R247" s="215">
        <f>Q247*H247</f>
        <v>0</v>
      </c>
      <c r="S247" s="215">
        <v>0.053999999999999999</v>
      </c>
      <c r="T247" s="216">
        <f>S247*H247</f>
        <v>3.29616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152</v>
      </c>
      <c r="AT247" s="217" t="s">
        <v>147</v>
      </c>
      <c r="AU247" s="217" t="s">
        <v>87</v>
      </c>
      <c r="AY247" s="18" t="s">
        <v>144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8" t="s">
        <v>85</v>
      </c>
      <c r="BK247" s="218">
        <f>ROUND(I247*H247,2)</f>
        <v>0</v>
      </c>
      <c r="BL247" s="18" t="s">
        <v>152</v>
      </c>
      <c r="BM247" s="217" t="s">
        <v>1619</v>
      </c>
    </row>
    <row r="248" s="13" customFormat="1">
      <c r="A248" s="13"/>
      <c r="B248" s="219"/>
      <c r="C248" s="220"/>
      <c r="D248" s="221" t="s">
        <v>154</v>
      </c>
      <c r="E248" s="222" t="s">
        <v>32</v>
      </c>
      <c r="F248" s="223" t="s">
        <v>1620</v>
      </c>
      <c r="G248" s="220"/>
      <c r="H248" s="224">
        <v>33.600000000000001</v>
      </c>
      <c r="I248" s="225"/>
      <c r="J248" s="220"/>
      <c r="K248" s="220"/>
      <c r="L248" s="226"/>
      <c r="M248" s="227"/>
      <c r="N248" s="228"/>
      <c r="O248" s="228"/>
      <c r="P248" s="228"/>
      <c r="Q248" s="228"/>
      <c r="R248" s="228"/>
      <c r="S248" s="228"/>
      <c r="T248" s="22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0" t="s">
        <v>154</v>
      </c>
      <c r="AU248" s="230" t="s">
        <v>87</v>
      </c>
      <c r="AV248" s="13" t="s">
        <v>87</v>
      </c>
      <c r="AW248" s="13" t="s">
        <v>39</v>
      </c>
      <c r="AX248" s="13" t="s">
        <v>77</v>
      </c>
      <c r="AY248" s="230" t="s">
        <v>144</v>
      </c>
    </row>
    <row r="249" s="13" customFormat="1">
      <c r="A249" s="13"/>
      <c r="B249" s="219"/>
      <c r="C249" s="220"/>
      <c r="D249" s="221" t="s">
        <v>154</v>
      </c>
      <c r="E249" s="222" t="s">
        <v>32</v>
      </c>
      <c r="F249" s="223" t="s">
        <v>1621</v>
      </c>
      <c r="G249" s="220"/>
      <c r="H249" s="224">
        <v>27.440000000000001</v>
      </c>
      <c r="I249" s="225"/>
      <c r="J249" s="220"/>
      <c r="K249" s="220"/>
      <c r="L249" s="226"/>
      <c r="M249" s="227"/>
      <c r="N249" s="228"/>
      <c r="O249" s="228"/>
      <c r="P249" s="228"/>
      <c r="Q249" s="228"/>
      <c r="R249" s="228"/>
      <c r="S249" s="228"/>
      <c r="T249" s="22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0" t="s">
        <v>154</v>
      </c>
      <c r="AU249" s="230" t="s">
        <v>87</v>
      </c>
      <c r="AV249" s="13" t="s">
        <v>87</v>
      </c>
      <c r="AW249" s="13" t="s">
        <v>39</v>
      </c>
      <c r="AX249" s="13" t="s">
        <v>77</v>
      </c>
      <c r="AY249" s="230" t="s">
        <v>144</v>
      </c>
    </row>
    <row r="250" s="14" customFormat="1">
      <c r="A250" s="14"/>
      <c r="B250" s="241"/>
      <c r="C250" s="242"/>
      <c r="D250" s="221" t="s">
        <v>154</v>
      </c>
      <c r="E250" s="243" t="s">
        <v>32</v>
      </c>
      <c r="F250" s="244" t="s">
        <v>205</v>
      </c>
      <c r="G250" s="242"/>
      <c r="H250" s="245">
        <v>61.039999999999999</v>
      </c>
      <c r="I250" s="246"/>
      <c r="J250" s="242"/>
      <c r="K250" s="242"/>
      <c r="L250" s="247"/>
      <c r="M250" s="248"/>
      <c r="N250" s="249"/>
      <c r="O250" s="249"/>
      <c r="P250" s="249"/>
      <c r="Q250" s="249"/>
      <c r="R250" s="249"/>
      <c r="S250" s="249"/>
      <c r="T250" s="25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1" t="s">
        <v>154</v>
      </c>
      <c r="AU250" s="251" t="s">
        <v>87</v>
      </c>
      <c r="AV250" s="14" t="s">
        <v>152</v>
      </c>
      <c r="AW250" s="14" t="s">
        <v>39</v>
      </c>
      <c r="AX250" s="14" t="s">
        <v>85</v>
      </c>
      <c r="AY250" s="251" t="s">
        <v>144</v>
      </c>
    </row>
    <row r="251" s="2" customFormat="1">
      <c r="A251" s="40"/>
      <c r="B251" s="41"/>
      <c r="C251" s="206" t="s">
        <v>474</v>
      </c>
      <c r="D251" s="206" t="s">
        <v>147</v>
      </c>
      <c r="E251" s="207" t="s">
        <v>368</v>
      </c>
      <c r="F251" s="208" t="s">
        <v>369</v>
      </c>
      <c r="G251" s="209" t="s">
        <v>167</v>
      </c>
      <c r="H251" s="210">
        <v>1.218</v>
      </c>
      <c r="I251" s="211"/>
      <c r="J251" s="212">
        <f>ROUND(I251*H251,2)</f>
        <v>0</v>
      </c>
      <c r="K251" s="208" t="s">
        <v>151</v>
      </c>
      <c r="L251" s="46"/>
      <c r="M251" s="213" t="s">
        <v>32</v>
      </c>
      <c r="N251" s="214" t="s">
        <v>48</v>
      </c>
      <c r="O251" s="86"/>
      <c r="P251" s="215">
        <f>O251*H251</f>
        <v>0</v>
      </c>
      <c r="Q251" s="215">
        <v>0</v>
      </c>
      <c r="R251" s="215">
        <f>Q251*H251</f>
        <v>0</v>
      </c>
      <c r="S251" s="215">
        <v>0.075999999999999998</v>
      </c>
      <c r="T251" s="216">
        <f>S251*H251</f>
        <v>0.092567999999999998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152</v>
      </c>
      <c r="AT251" s="217" t="s">
        <v>147</v>
      </c>
      <c r="AU251" s="217" t="s">
        <v>87</v>
      </c>
      <c r="AY251" s="18" t="s">
        <v>144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8" t="s">
        <v>85</v>
      </c>
      <c r="BK251" s="218">
        <f>ROUND(I251*H251,2)</f>
        <v>0</v>
      </c>
      <c r="BL251" s="18" t="s">
        <v>152</v>
      </c>
      <c r="BM251" s="217" t="s">
        <v>1622</v>
      </c>
    </row>
    <row r="252" s="13" customFormat="1">
      <c r="A252" s="13"/>
      <c r="B252" s="219"/>
      <c r="C252" s="220"/>
      <c r="D252" s="221" t="s">
        <v>154</v>
      </c>
      <c r="E252" s="222" t="s">
        <v>32</v>
      </c>
      <c r="F252" s="223" t="s">
        <v>1623</v>
      </c>
      <c r="G252" s="220"/>
      <c r="H252" s="224">
        <v>1.218</v>
      </c>
      <c r="I252" s="225"/>
      <c r="J252" s="220"/>
      <c r="K252" s="220"/>
      <c r="L252" s="226"/>
      <c r="M252" s="227"/>
      <c r="N252" s="228"/>
      <c r="O252" s="228"/>
      <c r="P252" s="228"/>
      <c r="Q252" s="228"/>
      <c r="R252" s="228"/>
      <c r="S252" s="228"/>
      <c r="T252" s="22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0" t="s">
        <v>154</v>
      </c>
      <c r="AU252" s="230" t="s">
        <v>87</v>
      </c>
      <c r="AV252" s="13" t="s">
        <v>87</v>
      </c>
      <c r="AW252" s="13" t="s">
        <v>39</v>
      </c>
      <c r="AX252" s="13" t="s">
        <v>85</v>
      </c>
      <c r="AY252" s="230" t="s">
        <v>144</v>
      </c>
    </row>
    <row r="253" s="2" customFormat="1" ht="55.5" customHeight="1">
      <c r="A253" s="40"/>
      <c r="B253" s="41"/>
      <c r="C253" s="206" t="s">
        <v>478</v>
      </c>
      <c r="D253" s="206" t="s">
        <v>147</v>
      </c>
      <c r="E253" s="207" t="s">
        <v>1624</v>
      </c>
      <c r="F253" s="208" t="s">
        <v>1625</v>
      </c>
      <c r="G253" s="209" t="s">
        <v>150</v>
      </c>
      <c r="H253" s="210">
        <v>2.7000000000000002</v>
      </c>
      <c r="I253" s="211"/>
      <c r="J253" s="212">
        <f>ROUND(I253*H253,2)</f>
        <v>0</v>
      </c>
      <c r="K253" s="208" t="s">
        <v>151</v>
      </c>
      <c r="L253" s="46"/>
      <c r="M253" s="213" t="s">
        <v>32</v>
      </c>
      <c r="N253" s="214" t="s">
        <v>48</v>
      </c>
      <c r="O253" s="86"/>
      <c r="P253" s="215">
        <f>O253*H253</f>
        <v>0</v>
      </c>
      <c r="Q253" s="215">
        <v>0</v>
      </c>
      <c r="R253" s="215">
        <f>Q253*H253</f>
        <v>0</v>
      </c>
      <c r="S253" s="215">
        <v>1.8</v>
      </c>
      <c r="T253" s="216">
        <f>S253*H253</f>
        <v>4.8600000000000003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152</v>
      </c>
      <c r="AT253" s="217" t="s">
        <v>147</v>
      </c>
      <c r="AU253" s="217" t="s">
        <v>87</v>
      </c>
      <c r="AY253" s="18" t="s">
        <v>144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8" t="s">
        <v>85</v>
      </c>
      <c r="BK253" s="218">
        <f>ROUND(I253*H253,2)</f>
        <v>0</v>
      </c>
      <c r="BL253" s="18" t="s">
        <v>152</v>
      </c>
      <c r="BM253" s="217" t="s">
        <v>1626</v>
      </c>
    </row>
    <row r="254" s="13" customFormat="1">
      <c r="A254" s="13"/>
      <c r="B254" s="219"/>
      <c r="C254" s="220"/>
      <c r="D254" s="221" t="s">
        <v>154</v>
      </c>
      <c r="E254" s="222" t="s">
        <v>32</v>
      </c>
      <c r="F254" s="223" t="s">
        <v>1627</v>
      </c>
      <c r="G254" s="220"/>
      <c r="H254" s="224">
        <v>2.7000000000000002</v>
      </c>
      <c r="I254" s="225"/>
      <c r="J254" s="220"/>
      <c r="K254" s="220"/>
      <c r="L254" s="226"/>
      <c r="M254" s="227"/>
      <c r="N254" s="228"/>
      <c r="O254" s="228"/>
      <c r="P254" s="228"/>
      <c r="Q254" s="228"/>
      <c r="R254" s="228"/>
      <c r="S254" s="228"/>
      <c r="T254" s="22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0" t="s">
        <v>154</v>
      </c>
      <c r="AU254" s="230" t="s">
        <v>87</v>
      </c>
      <c r="AV254" s="13" t="s">
        <v>87</v>
      </c>
      <c r="AW254" s="13" t="s">
        <v>39</v>
      </c>
      <c r="AX254" s="13" t="s">
        <v>85</v>
      </c>
      <c r="AY254" s="230" t="s">
        <v>144</v>
      </c>
    </row>
    <row r="255" s="2" customFormat="1">
      <c r="A255" s="40"/>
      <c r="B255" s="41"/>
      <c r="C255" s="206" t="s">
        <v>482</v>
      </c>
      <c r="D255" s="206" t="s">
        <v>147</v>
      </c>
      <c r="E255" s="207" t="s">
        <v>1628</v>
      </c>
      <c r="F255" s="208" t="s">
        <v>1629</v>
      </c>
      <c r="G255" s="209" t="s">
        <v>189</v>
      </c>
      <c r="H255" s="210">
        <v>0.81000000000000005</v>
      </c>
      <c r="I255" s="211"/>
      <c r="J255" s="212">
        <f>ROUND(I255*H255,2)</f>
        <v>0</v>
      </c>
      <c r="K255" s="208" t="s">
        <v>151</v>
      </c>
      <c r="L255" s="46"/>
      <c r="M255" s="213" t="s">
        <v>32</v>
      </c>
      <c r="N255" s="214" t="s">
        <v>48</v>
      </c>
      <c r="O255" s="86"/>
      <c r="P255" s="215">
        <f>O255*H255</f>
        <v>0</v>
      </c>
      <c r="Q255" s="215">
        <v>0</v>
      </c>
      <c r="R255" s="215">
        <f>Q255*H255</f>
        <v>0</v>
      </c>
      <c r="S255" s="215">
        <v>0.031</v>
      </c>
      <c r="T255" s="216">
        <f>S255*H255</f>
        <v>0.02511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152</v>
      </c>
      <c r="AT255" s="217" t="s">
        <v>147</v>
      </c>
      <c r="AU255" s="217" t="s">
        <v>87</v>
      </c>
      <c r="AY255" s="18" t="s">
        <v>144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8" t="s">
        <v>85</v>
      </c>
      <c r="BK255" s="218">
        <f>ROUND(I255*H255,2)</f>
        <v>0</v>
      </c>
      <c r="BL255" s="18" t="s">
        <v>152</v>
      </c>
      <c r="BM255" s="217" t="s">
        <v>1630</v>
      </c>
    </row>
    <row r="256" s="13" customFormat="1">
      <c r="A256" s="13"/>
      <c r="B256" s="219"/>
      <c r="C256" s="220"/>
      <c r="D256" s="221" t="s">
        <v>154</v>
      </c>
      <c r="E256" s="222" t="s">
        <v>32</v>
      </c>
      <c r="F256" s="223" t="s">
        <v>1631</v>
      </c>
      <c r="G256" s="220"/>
      <c r="H256" s="224">
        <v>0.81000000000000005</v>
      </c>
      <c r="I256" s="225"/>
      <c r="J256" s="220"/>
      <c r="K256" s="220"/>
      <c r="L256" s="226"/>
      <c r="M256" s="227"/>
      <c r="N256" s="228"/>
      <c r="O256" s="228"/>
      <c r="P256" s="228"/>
      <c r="Q256" s="228"/>
      <c r="R256" s="228"/>
      <c r="S256" s="228"/>
      <c r="T256" s="22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0" t="s">
        <v>154</v>
      </c>
      <c r="AU256" s="230" t="s">
        <v>87</v>
      </c>
      <c r="AV256" s="13" t="s">
        <v>87</v>
      </c>
      <c r="AW256" s="13" t="s">
        <v>39</v>
      </c>
      <c r="AX256" s="13" t="s">
        <v>85</v>
      </c>
      <c r="AY256" s="230" t="s">
        <v>144</v>
      </c>
    </row>
    <row r="257" s="12" customFormat="1" ht="20.88" customHeight="1">
      <c r="A257" s="12"/>
      <c r="B257" s="190"/>
      <c r="C257" s="191"/>
      <c r="D257" s="192" t="s">
        <v>76</v>
      </c>
      <c r="E257" s="204" t="s">
        <v>657</v>
      </c>
      <c r="F257" s="204" t="s">
        <v>1632</v>
      </c>
      <c r="G257" s="191"/>
      <c r="H257" s="191"/>
      <c r="I257" s="194"/>
      <c r="J257" s="205">
        <f>BK257</f>
        <v>0</v>
      </c>
      <c r="K257" s="191"/>
      <c r="L257" s="196"/>
      <c r="M257" s="197"/>
      <c r="N257" s="198"/>
      <c r="O257" s="198"/>
      <c r="P257" s="199">
        <f>P258</f>
        <v>0</v>
      </c>
      <c r="Q257" s="198"/>
      <c r="R257" s="199">
        <f>R258</f>
        <v>0</v>
      </c>
      <c r="S257" s="198"/>
      <c r="T257" s="200">
        <f>T258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1" t="s">
        <v>85</v>
      </c>
      <c r="AT257" s="202" t="s">
        <v>76</v>
      </c>
      <c r="AU257" s="202" t="s">
        <v>87</v>
      </c>
      <c r="AY257" s="201" t="s">
        <v>144</v>
      </c>
      <c r="BK257" s="203">
        <f>BK258</f>
        <v>0</v>
      </c>
    </row>
    <row r="258" s="2" customFormat="1" ht="55.5" customHeight="1">
      <c r="A258" s="40"/>
      <c r="B258" s="41"/>
      <c r="C258" s="206" t="s">
        <v>488</v>
      </c>
      <c r="D258" s="206" t="s">
        <v>147</v>
      </c>
      <c r="E258" s="207" t="s">
        <v>1633</v>
      </c>
      <c r="F258" s="208" t="s">
        <v>1634</v>
      </c>
      <c r="G258" s="209" t="s">
        <v>162</v>
      </c>
      <c r="H258" s="210">
        <v>233.78</v>
      </c>
      <c r="I258" s="211"/>
      <c r="J258" s="212">
        <f>ROUND(I258*H258,2)</f>
        <v>0</v>
      </c>
      <c r="K258" s="208" t="s">
        <v>151</v>
      </c>
      <c r="L258" s="46"/>
      <c r="M258" s="213" t="s">
        <v>32</v>
      </c>
      <c r="N258" s="214" t="s">
        <v>48</v>
      </c>
      <c r="O258" s="86"/>
      <c r="P258" s="215">
        <f>O258*H258</f>
        <v>0</v>
      </c>
      <c r="Q258" s="215">
        <v>0</v>
      </c>
      <c r="R258" s="215">
        <f>Q258*H258</f>
        <v>0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152</v>
      </c>
      <c r="AT258" s="217" t="s">
        <v>147</v>
      </c>
      <c r="AU258" s="217" t="s">
        <v>145</v>
      </c>
      <c r="AY258" s="18" t="s">
        <v>144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8" t="s">
        <v>85</v>
      </c>
      <c r="BK258" s="218">
        <f>ROUND(I258*H258,2)</f>
        <v>0</v>
      </c>
      <c r="BL258" s="18" t="s">
        <v>152</v>
      </c>
      <c r="BM258" s="217" t="s">
        <v>1635</v>
      </c>
    </row>
    <row r="259" s="12" customFormat="1" ht="22.8" customHeight="1">
      <c r="A259" s="12"/>
      <c r="B259" s="190"/>
      <c r="C259" s="191"/>
      <c r="D259" s="192" t="s">
        <v>76</v>
      </c>
      <c r="E259" s="204" t="s">
        <v>421</v>
      </c>
      <c r="F259" s="204" t="s">
        <v>422</v>
      </c>
      <c r="G259" s="191"/>
      <c r="H259" s="191"/>
      <c r="I259" s="194"/>
      <c r="J259" s="205">
        <f>BK259</f>
        <v>0</v>
      </c>
      <c r="K259" s="191"/>
      <c r="L259" s="196"/>
      <c r="M259" s="197"/>
      <c r="N259" s="198"/>
      <c r="O259" s="198"/>
      <c r="P259" s="199">
        <f>SUM(P260:P264)</f>
        <v>0</v>
      </c>
      <c r="Q259" s="198"/>
      <c r="R259" s="199">
        <f>SUM(R260:R264)</f>
        <v>0</v>
      </c>
      <c r="S259" s="198"/>
      <c r="T259" s="200">
        <f>SUM(T260:T264)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1" t="s">
        <v>85</v>
      </c>
      <c r="AT259" s="202" t="s">
        <v>76</v>
      </c>
      <c r="AU259" s="202" t="s">
        <v>85</v>
      </c>
      <c r="AY259" s="201" t="s">
        <v>144</v>
      </c>
      <c r="BK259" s="203">
        <f>SUM(BK260:BK264)</f>
        <v>0</v>
      </c>
    </row>
    <row r="260" s="2" customFormat="1" ht="44.25" customHeight="1">
      <c r="A260" s="40"/>
      <c r="B260" s="41"/>
      <c r="C260" s="206" t="s">
        <v>494</v>
      </c>
      <c r="D260" s="206" t="s">
        <v>147</v>
      </c>
      <c r="E260" s="207" t="s">
        <v>1636</v>
      </c>
      <c r="F260" s="208" t="s">
        <v>1637</v>
      </c>
      <c r="G260" s="209" t="s">
        <v>162</v>
      </c>
      <c r="H260" s="210">
        <v>9.4420000000000002</v>
      </c>
      <c r="I260" s="211"/>
      <c r="J260" s="212">
        <f>ROUND(I260*H260,2)</f>
        <v>0</v>
      </c>
      <c r="K260" s="208" t="s">
        <v>151</v>
      </c>
      <c r="L260" s="46"/>
      <c r="M260" s="213" t="s">
        <v>32</v>
      </c>
      <c r="N260" s="214" t="s">
        <v>48</v>
      </c>
      <c r="O260" s="86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152</v>
      </c>
      <c r="AT260" s="217" t="s">
        <v>147</v>
      </c>
      <c r="AU260" s="217" t="s">
        <v>87</v>
      </c>
      <c r="AY260" s="18" t="s">
        <v>144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8" t="s">
        <v>85</v>
      </c>
      <c r="BK260" s="218">
        <f>ROUND(I260*H260,2)</f>
        <v>0</v>
      </c>
      <c r="BL260" s="18" t="s">
        <v>152</v>
      </c>
      <c r="BM260" s="217" t="s">
        <v>1638</v>
      </c>
    </row>
    <row r="261" s="2" customFormat="1" ht="44.25" customHeight="1">
      <c r="A261" s="40"/>
      <c r="B261" s="41"/>
      <c r="C261" s="206" t="s">
        <v>498</v>
      </c>
      <c r="D261" s="206" t="s">
        <v>147</v>
      </c>
      <c r="E261" s="207" t="s">
        <v>432</v>
      </c>
      <c r="F261" s="208" t="s">
        <v>433</v>
      </c>
      <c r="G261" s="209" t="s">
        <v>162</v>
      </c>
      <c r="H261" s="210">
        <v>188.84</v>
      </c>
      <c r="I261" s="211"/>
      <c r="J261" s="212">
        <f>ROUND(I261*H261,2)</f>
        <v>0</v>
      </c>
      <c r="K261" s="208" t="s">
        <v>151</v>
      </c>
      <c r="L261" s="46"/>
      <c r="M261" s="213" t="s">
        <v>32</v>
      </c>
      <c r="N261" s="214" t="s">
        <v>48</v>
      </c>
      <c r="O261" s="86"/>
      <c r="P261" s="215">
        <f>O261*H261</f>
        <v>0</v>
      </c>
      <c r="Q261" s="215">
        <v>0</v>
      </c>
      <c r="R261" s="215">
        <f>Q261*H261</f>
        <v>0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152</v>
      </c>
      <c r="AT261" s="217" t="s">
        <v>147</v>
      </c>
      <c r="AU261" s="217" t="s">
        <v>87</v>
      </c>
      <c r="AY261" s="18" t="s">
        <v>144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8" t="s">
        <v>85</v>
      </c>
      <c r="BK261" s="218">
        <f>ROUND(I261*H261,2)</f>
        <v>0</v>
      </c>
      <c r="BL261" s="18" t="s">
        <v>152</v>
      </c>
      <c r="BM261" s="217" t="s">
        <v>1639</v>
      </c>
    </row>
    <row r="262" s="13" customFormat="1">
      <c r="A262" s="13"/>
      <c r="B262" s="219"/>
      <c r="C262" s="220"/>
      <c r="D262" s="221" t="s">
        <v>154</v>
      </c>
      <c r="E262" s="220"/>
      <c r="F262" s="223" t="s">
        <v>1640</v>
      </c>
      <c r="G262" s="220"/>
      <c r="H262" s="224">
        <v>188.84</v>
      </c>
      <c r="I262" s="225"/>
      <c r="J262" s="220"/>
      <c r="K262" s="220"/>
      <c r="L262" s="226"/>
      <c r="M262" s="227"/>
      <c r="N262" s="228"/>
      <c r="O262" s="228"/>
      <c r="P262" s="228"/>
      <c r="Q262" s="228"/>
      <c r="R262" s="228"/>
      <c r="S262" s="228"/>
      <c r="T262" s="22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0" t="s">
        <v>154</v>
      </c>
      <c r="AU262" s="230" t="s">
        <v>87</v>
      </c>
      <c r="AV262" s="13" t="s">
        <v>87</v>
      </c>
      <c r="AW262" s="13" t="s">
        <v>4</v>
      </c>
      <c r="AX262" s="13" t="s">
        <v>85</v>
      </c>
      <c r="AY262" s="230" t="s">
        <v>144</v>
      </c>
    </row>
    <row r="263" s="2" customFormat="1">
      <c r="A263" s="40"/>
      <c r="B263" s="41"/>
      <c r="C263" s="206" t="s">
        <v>504</v>
      </c>
      <c r="D263" s="206" t="s">
        <v>147</v>
      </c>
      <c r="E263" s="207" t="s">
        <v>1641</v>
      </c>
      <c r="F263" s="208" t="s">
        <v>1642</v>
      </c>
      <c r="G263" s="209" t="s">
        <v>162</v>
      </c>
      <c r="H263" s="210">
        <v>9.4420000000000002</v>
      </c>
      <c r="I263" s="211"/>
      <c r="J263" s="212">
        <f>ROUND(I263*H263,2)</f>
        <v>0</v>
      </c>
      <c r="K263" s="208" t="s">
        <v>151</v>
      </c>
      <c r="L263" s="46"/>
      <c r="M263" s="213" t="s">
        <v>32</v>
      </c>
      <c r="N263" s="214" t="s">
        <v>48</v>
      </c>
      <c r="O263" s="86"/>
      <c r="P263" s="215">
        <f>O263*H263</f>
        <v>0</v>
      </c>
      <c r="Q263" s="215">
        <v>0</v>
      </c>
      <c r="R263" s="215">
        <f>Q263*H263</f>
        <v>0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152</v>
      </c>
      <c r="AT263" s="217" t="s">
        <v>147</v>
      </c>
      <c r="AU263" s="217" t="s">
        <v>87</v>
      </c>
      <c r="AY263" s="18" t="s">
        <v>144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8" t="s">
        <v>85</v>
      </c>
      <c r="BK263" s="218">
        <f>ROUND(I263*H263,2)</f>
        <v>0</v>
      </c>
      <c r="BL263" s="18" t="s">
        <v>152</v>
      </c>
      <c r="BM263" s="217" t="s">
        <v>1643</v>
      </c>
    </row>
    <row r="264" s="2" customFormat="1">
      <c r="A264" s="40"/>
      <c r="B264" s="41"/>
      <c r="C264" s="206" t="s">
        <v>509</v>
      </c>
      <c r="D264" s="206" t="s">
        <v>147</v>
      </c>
      <c r="E264" s="207" t="s">
        <v>442</v>
      </c>
      <c r="F264" s="208" t="s">
        <v>443</v>
      </c>
      <c r="G264" s="209" t="s">
        <v>162</v>
      </c>
      <c r="H264" s="210">
        <v>9.4420000000000002</v>
      </c>
      <c r="I264" s="211"/>
      <c r="J264" s="212">
        <f>ROUND(I264*H264,2)</f>
        <v>0</v>
      </c>
      <c r="K264" s="208" t="s">
        <v>151</v>
      </c>
      <c r="L264" s="46"/>
      <c r="M264" s="213" t="s">
        <v>32</v>
      </c>
      <c r="N264" s="214" t="s">
        <v>48</v>
      </c>
      <c r="O264" s="86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152</v>
      </c>
      <c r="AT264" s="217" t="s">
        <v>147</v>
      </c>
      <c r="AU264" s="217" t="s">
        <v>87</v>
      </c>
      <c r="AY264" s="18" t="s">
        <v>144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8" t="s">
        <v>85</v>
      </c>
      <c r="BK264" s="218">
        <f>ROUND(I264*H264,2)</f>
        <v>0</v>
      </c>
      <c r="BL264" s="18" t="s">
        <v>152</v>
      </c>
      <c r="BM264" s="217" t="s">
        <v>1644</v>
      </c>
    </row>
    <row r="265" s="12" customFormat="1" ht="25.92" customHeight="1">
      <c r="A265" s="12"/>
      <c r="B265" s="190"/>
      <c r="C265" s="191"/>
      <c r="D265" s="192" t="s">
        <v>76</v>
      </c>
      <c r="E265" s="193" t="s">
        <v>459</v>
      </c>
      <c r="F265" s="193" t="s">
        <v>460</v>
      </c>
      <c r="G265" s="191"/>
      <c r="H265" s="191"/>
      <c r="I265" s="194"/>
      <c r="J265" s="195">
        <f>BK265</f>
        <v>0</v>
      </c>
      <c r="K265" s="191"/>
      <c r="L265" s="196"/>
      <c r="M265" s="197"/>
      <c r="N265" s="198"/>
      <c r="O265" s="198"/>
      <c r="P265" s="199">
        <f>P266+P287+P302+P317+P320+P361+P367+P385+P404+P409+P427+P436+P449</f>
        <v>0</v>
      </c>
      <c r="Q265" s="198"/>
      <c r="R265" s="199">
        <f>R266+R287+R302+R317+R320+R361+R367+R385+R404+R409+R427+R436+R449</f>
        <v>10.364520349999999</v>
      </c>
      <c r="S265" s="198"/>
      <c r="T265" s="200">
        <f>T266+T287+T302+T317+T320+T361+T367+T385+T404+T409+T427+T436+T449</f>
        <v>0.39630841999999994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1" t="s">
        <v>87</v>
      </c>
      <c r="AT265" s="202" t="s">
        <v>76</v>
      </c>
      <c r="AU265" s="202" t="s">
        <v>77</v>
      </c>
      <c r="AY265" s="201" t="s">
        <v>144</v>
      </c>
      <c r="BK265" s="203">
        <f>BK266+BK287+BK302+BK317+BK320+BK361+BK367+BK385+BK404+BK409+BK427+BK436+BK449</f>
        <v>0</v>
      </c>
    </row>
    <row r="266" s="12" customFormat="1" ht="22.8" customHeight="1">
      <c r="A266" s="12"/>
      <c r="B266" s="190"/>
      <c r="C266" s="191"/>
      <c r="D266" s="192" t="s">
        <v>76</v>
      </c>
      <c r="E266" s="204" t="s">
        <v>1645</v>
      </c>
      <c r="F266" s="204" t="s">
        <v>1646</v>
      </c>
      <c r="G266" s="191"/>
      <c r="H266" s="191"/>
      <c r="I266" s="194"/>
      <c r="J266" s="205">
        <f>BK266</f>
        <v>0</v>
      </c>
      <c r="K266" s="191"/>
      <c r="L266" s="196"/>
      <c r="M266" s="197"/>
      <c r="N266" s="198"/>
      <c r="O266" s="198"/>
      <c r="P266" s="199">
        <f>SUM(P267:P286)</f>
        <v>0</v>
      </c>
      <c r="Q266" s="198"/>
      <c r="R266" s="199">
        <f>SUM(R267:R286)</f>
        <v>0.35766500000000001</v>
      </c>
      <c r="S266" s="198"/>
      <c r="T266" s="200">
        <f>SUM(T267:T286)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1" t="s">
        <v>87</v>
      </c>
      <c r="AT266" s="202" t="s">
        <v>76</v>
      </c>
      <c r="AU266" s="202" t="s">
        <v>85</v>
      </c>
      <c r="AY266" s="201" t="s">
        <v>144</v>
      </c>
      <c r="BK266" s="203">
        <f>SUM(BK267:BK286)</f>
        <v>0</v>
      </c>
    </row>
    <row r="267" s="2" customFormat="1">
      <c r="A267" s="40"/>
      <c r="B267" s="41"/>
      <c r="C267" s="206" t="s">
        <v>514</v>
      </c>
      <c r="D267" s="206" t="s">
        <v>147</v>
      </c>
      <c r="E267" s="207" t="s">
        <v>1647</v>
      </c>
      <c r="F267" s="208" t="s">
        <v>1648</v>
      </c>
      <c r="G267" s="209" t="s">
        <v>167</v>
      </c>
      <c r="H267" s="210">
        <v>46.200000000000003</v>
      </c>
      <c r="I267" s="211"/>
      <c r="J267" s="212">
        <f>ROUND(I267*H267,2)</f>
        <v>0</v>
      </c>
      <c r="K267" s="208" t="s">
        <v>151</v>
      </c>
      <c r="L267" s="46"/>
      <c r="M267" s="213" t="s">
        <v>32</v>
      </c>
      <c r="N267" s="214" t="s">
        <v>48</v>
      </c>
      <c r="O267" s="86"/>
      <c r="P267" s="215">
        <f>O267*H267</f>
        <v>0</v>
      </c>
      <c r="Q267" s="215">
        <v>0</v>
      </c>
      <c r="R267" s="215">
        <f>Q267*H267</f>
        <v>0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234</v>
      </c>
      <c r="AT267" s="217" t="s">
        <v>147</v>
      </c>
      <c r="AU267" s="217" t="s">
        <v>87</v>
      </c>
      <c r="AY267" s="18" t="s">
        <v>144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8" t="s">
        <v>85</v>
      </c>
      <c r="BK267" s="218">
        <f>ROUND(I267*H267,2)</f>
        <v>0</v>
      </c>
      <c r="BL267" s="18" t="s">
        <v>234</v>
      </c>
      <c r="BM267" s="217" t="s">
        <v>1649</v>
      </c>
    </row>
    <row r="268" s="13" customFormat="1">
      <c r="A268" s="13"/>
      <c r="B268" s="219"/>
      <c r="C268" s="220"/>
      <c r="D268" s="221" t="s">
        <v>154</v>
      </c>
      <c r="E268" s="222" t="s">
        <v>32</v>
      </c>
      <c r="F268" s="223" t="s">
        <v>1650</v>
      </c>
      <c r="G268" s="220"/>
      <c r="H268" s="224">
        <v>46.200000000000003</v>
      </c>
      <c r="I268" s="225"/>
      <c r="J268" s="220"/>
      <c r="K268" s="220"/>
      <c r="L268" s="226"/>
      <c r="M268" s="227"/>
      <c r="N268" s="228"/>
      <c r="O268" s="228"/>
      <c r="P268" s="228"/>
      <c r="Q268" s="228"/>
      <c r="R268" s="228"/>
      <c r="S268" s="228"/>
      <c r="T268" s="22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0" t="s">
        <v>154</v>
      </c>
      <c r="AU268" s="230" t="s">
        <v>87</v>
      </c>
      <c r="AV268" s="13" t="s">
        <v>87</v>
      </c>
      <c r="AW268" s="13" t="s">
        <v>39</v>
      </c>
      <c r="AX268" s="13" t="s">
        <v>85</v>
      </c>
      <c r="AY268" s="230" t="s">
        <v>144</v>
      </c>
    </row>
    <row r="269" s="2" customFormat="1" ht="16.5" customHeight="1">
      <c r="A269" s="40"/>
      <c r="B269" s="41"/>
      <c r="C269" s="231" t="s">
        <v>520</v>
      </c>
      <c r="D269" s="231" t="s">
        <v>193</v>
      </c>
      <c r="E269" s="232" t="s">
        <v>1651</v>
      </c>
      <c r="F269" s="233" t="s">
        <v>1652</v>
      </c>
      <c r="G269" s="234" t="s">
        <v>162</v>
      </c>
      <c r="H269" s="235">
        <v>0.014</v>
      </c>
      <c r="I269" s="236"/>
      <c r="J269" s="237">
        <f>ROUND(I269*H269,2)</f>
        <v>0</v>
      </c>
      <c r="K269" s="233" t="s">
        <v>151</v>
      </c>
      <c r="L269" s="238"/>
      <c r="M269" s="239" t="s">
        <v>32</v>
      </c>
      <c r="N269" s="240" t="s">
        <v>48</v>
      </c>
      <c r="O269" s="86"/>
      <c r="P269" s="215">
        <f>O269*H269</f>
        <v>0</v>
      </c>
      <c r="Q269" s="215">
        <v>1</v>
      </c>
      <c r="R269" s="215">
        <f>Q269*H269</f>
        <v>0.014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314</v>
      </c>
      <c r="AT269" s="217" t="s">
        <v>193</v>
      </c>
      <c r="AU269" s="217" t="s">
        <v>87</v>
      </c>
      <c r="AY269" s="18" t="s">
        <v>144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8" t="s">
        <v>85</v>
      </c>
      <c r="BK269" s="218">
        <f>ROUND(I269*H269,2)</f>
        <v>0</v>
      </c>
      <c r="BL269" s="18" t="s">
        <v>234</v>
      </c>
      <c r="BM269" s="217" t="s">
        <v>1653</v>
      </c>
    </row>
    <row r="270" s="13" customFormat="1">
      <c r="A270" s="13"/>
      <c r="B270" s="219"/>
      <c r="C270" s="220"/>
      <c r="D270" s="221" t="s">
        <v>154</v>
      </c>
      <c r="E270" s="220"/>
      <c r="F270" s="223" t="s">
        <v>1654</v>
      </c>
      <c r="G270" s="220"/>
      <c r="H270" s="224">
        <v>0.014</v>
      </c>
      <c r="I270" s="225"/>
      <c r="J270" s="220"/>
      <c r="K270" s="220"/>
      <c r="L270" s="226"/>
      <c r="M270" s="227"/>
      <c r="N270" s="228"/>
      <c r="O270" s="228"/>
      <c r="P270" s="228"/>
      <c r="Q270" s="228"/>
      <c r="R270" s="228"/>
      <c r="S270" s="228"/>
      <c r="T270" s="22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0" t="s">
        <v>154</v>
      </c>
      <c r="AU270" s="230" t="s">
        <v>87</v>
      </c>
      <c r="AV270" s="13" t="s">
        <v>87</v>
      </c>
      <c r="AW270" s="13" t="s">
        <v>4</v>
      </c>
      <c r="AX270" s="13" t="s">
        <v>85</v>
      </c>
      <c r="AY270" s="230" t="s">
        <v>144</v>
      </c>
    </row>
    <row r="271" s="2" customFormat="1">
      <c r="A271" s="40"/>
      <c r="B271" s="41"/>
      <c r="C271" s="206" t="s">
        <v>524</v>
      </c>
      <c r="D271" s="206" t="s">
        <v>147</v>
      </c>
      <c r="E271" s="207" t="s">
        <v>1655</v>
      </c>
      <c r="F271" s="208" t="s">
        <v>1656</v>
      </c>
      <c r="G271" s="209" t="s">
        <v>167</v>
      </c>
      <c r="H271" s="210">
        <v>46.200000000000003</v>
      </c>
      <c r="I271" s="211"/>
      <c r="J271" s="212">
        <f>ROUND(I271*H271,2)</f>
        <v>0</v>
      </c>
      <c r="K271" s="208" t="s">
        <v>151</v>
      </c>
      <c r="L271" s="46"/>
      <c r="M271" s="213" t="s">
        <v>32</v>
      </c>
      <c r="N271" s="214" t="s">
        <v>48</v>
      </c>
      <c r="O271" s="86"/>
      <c r="P271" s="215">
        <f>O271*H271</f>
        <v>0</v>
      </c>
      <c r="Q271" s="215">
        <v>0.00040000000000000002</v>
      </c>
      <c r="R271" s="215">
        <f>Q271*H271</f>
        <v>0.018480000000000003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234</v>
      </c>
      <c r="AT271" s="217" t="s">
        <v>147</v>
      </c>
      <c r="AU271" s="217" t="s">
        <v>87</v>
      </c>
      <c r="AY271" s="18" t="s">
        <v>144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8" t="s">
        <v>85</v>
      </c>
      <c r="BK271" s="218">
        <f>ROUND(I271*H271,2)</f>
        <v>0</v>
      </c>
      <c r="BL271" s="18" t="s">
        <v>234</v>
      </c>
      <c r="BM271" s="217" t="s">
        <v>1657</v>
      </c>
    </row>
    <row r="272" s="2" customFormat="1">
      <c r="A272" s="40"/>
      <c r="B272" s="41"/>
      <c r="C272" s="231" t="s">
        <v>529</v>
      </c>
      <c r="D272" s="231" t="s">
        <v>193</v>
      </c>
      <c r="E272" s="232" t="s">
        <v>1658</v>
      </c>
      <c r="F272" s="233" t="s">
        <v>1659</v>
      </c>
      <c r="G272" s="234" t="s">
        <v>167</v>
      </c>
      <c r="H272" s="235">
        <v>53.130000000000003</v>
      </c>
      <c r="I272" s="236"/>
      <c r="J272" s="237">
        <f>ROUND(I272*H272,2)</f>
        <v>0</v>
      </c>
      <c r="K272" s="233" t="s">
        <v>151</v>
      </c>
      <c r="L272" s="238"/>
      <c r="M272" s="239" t="s">
        <v>32</v>
      </c>
      <c r="N272" s="240" t="s">
        <v>48</v>
      </c>
      <c r="O272" s="86"/>
      <c r="P272" s="215">
        <f>O272*H272</f>
        <v>0</v>
      </c>
      <c r="Q272" s="215">
        <v>0.0044999999999999997</v>
      </c>
      <c r="R272" s="215">
        <f>Q272*H272</f>
        <v>0.23908499999999999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314</v>
      </c>
      <c r="AT272" s="217" t="s">
        <v>193</v>
      </c>
      <c r="AU272" s="217" t="s">
        <v>87</v>
      </c>
      <c r="AY272" s="18" t="s">
        <v>144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8" t="s">
        <v>85</v>
      </c>
      <c r="BK272" s="218">
        <f>ROUND(I272*H272,2)</f>
        <v>0</v>
      </c>
      <c r="BL272" s="18" t="s">
        <v>234</v>
      </c>
      <c r="BM272" s="217" t="s">
        <v>1660</v>
      </c>
    </row>
    <row r="273" s="13" customFormat="1">
      <c r="A273" s="13"/>
      <c r="B273" s="219"/>
      <c r="C273" s="220"/>
      <c r="D273" s="221" t="s">
        <v>154</v>
      </c>
      <c r="E273" s="220"/>
      <c r="F273" s="223" t="s">
        <v>1661</v>
      </c>
      <c r="G273" s="220"/>
      <c r="H273" s="224">
        <v>53.130000000000003</v>
      </c>
      <c r="I273" s="225"/>
      <c r="J273" s="220"/>
      <c r="K273" s="220"/>
      <c r="L273" s="226"/>
      <c r="M273" s="227"/>
      <c r="N273" s="228"/>
      <c r="O273" s="228"/>
      <c r="P273" s="228"/>
      <c r="Q273" s="228"/>
      <c r="R273" s="228"/>
      <c r="S273" s="228"/>
      <c r="T273" s="22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0" t="s">
        <v>154</v>
      </c>
      <c r="AU273" s="230" t="s">
        <v>87</v>
      </c>
      <c r="AV273" s="13" t="s">
        <v>87</v>
      </c>
      <c r="AW273" s="13" t="s">
        <v>4</v>
      </c>
      <c r="AX273" s="13" t="s">
        <v>85</v>
      </c>
      <c r="AY273" s="230" t="s">
        <v>144</v>
      </c>
    </row>
    <row r="274" s="2" customFormat="1">
      <c r="A274" s="40"/>
      <c r="B274" s="41"/>
      <c r="C274" s="206" t="s">
        <v>533</v>
      </c>
      <c r="D274" s="206" t="s">
        <v>147</v>
      </c>
      <c r="E274" s="207" t="s">
        <v>1662</v>
      </c>
      <c r="F274" s="208" t="s">
        <v>1663</v>
      </c>
      <c r="G274" s="209" t="s">
        <v>167</v>
      </c>
      <c r="H274" s="210">
        <v>24.600000000000001</v>
      </c>
      <c r="I274" s="211"/>
      <c r="J274" s="212">
        <f>ROUND(I274*H274,2)</f>
        <v>0</v>
      </c>
      <c r="K274" s="208" t="s">
        <v>151</v>
      </c>
      <c r="L274" s="46"/>
      <c r="M274" s="213" t="s">
        <v>32</v>
      </c>
      <c r="N274" s="214" t="s">
        <v>48</v>
      </c>
      <c r="O274" s="86"/>
      <c r="P274" s="215">
        <f>O274*H274</f>
        <v>0</v>
      </c>
      <c r="Q274" s="215">
        <v>0</v>
      </c>
      <c r="R274" s="215">
        <f>Q274*H274</f>
        <v>0</v>
      </c>
      <c r="S274" s="215">
        <v>0</v>
      </c>
      <c r="T274" s="216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7" t="s">
        <v>234</v>
      </c>
      <c r="AT274" s="217" t="s">
        <v>147</v>
      </c>
      <c r="AU274" s="217" t="s">
        <v>87</v>
      </c>
      <c r="AY274" s="18" t="s">
        <v>144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8" t="s">
        <v>85</v>
      </c>
      <c r="BK274" s="218">
        <f>ROUND(I274*H274,2)</f>
        <v>0</v>
      </c>
      <c r="BL274" s="18" t="s">
        <v>234</v>
      </c>
      <c r="BM274" s="217" t="s">
        <v>1664</v>
      </c>
    </row>
    <row r="275" s="13" customFormat="1">
      <c r="A275" s="13"/>
      <c r="B275" s="219"/>
      <c r="C275" s="220"/>
      <c r="D275" s="221" t="s">
        <v>154</v>
      </c>
      <c r="E275" s="222" t="s">
        <v>32</v>
      </c>
      <c r="F275" s="223" t="s">
        <v>1665</v>
      </c>
      <c r="G275" s="220"/>
      <c r="H275" s="224">
        <v>24.600000000000001</v>
      </c>
      <c r="I275" s="225"/>
      <c r="J275" s="220"/>
      <c r="K275" s="220"/>
      <c r="L275" s="226"/>
      <c r="M275" s="227"/>
      <c r="N275" s="228"/>
      <c r="O275" s="228"/>
      <c r="P275" s="228"/>
      <c r="Q275" s="228"/>
      <c r="R275" s="228"/>
      <c r="S275" s="228"/>
      <c r="T275" s="22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0" t="s">
        <v>154</v>
      </c>
      <c r="AU275" s="230" t="s">
        <v>87</v>
      </c>
      <c r="AV275" s="13" t="s">
        <v>87</v>
      </c>
      <c r="AW275" s="13" t="s">
        <v>39</v>
      </c>
      <c r="AX275" s="13" t="s">
        <v>85</v>
      </c>
      <c r="AY275" s="230" t="s">
        <v>144</v>
      </c>
    </row>
    <row r="276" s="2" customFormat="1" ht="44.25" customHeight="1">
      <c r="A276" s="40"/>
      <c r="B276" s="41"/>
      <c r="C276" s="206" t="s">
        <v>537</v>
      </c>
      <c r="D276" s="206" t="s">
        <v>147</v>
      </c>
      <c r="E276" s="207" t="s">
        <v>1666</v>
      </c>
      <c r="F276" s="208" t="s">
        <v>1667</v>
      </c>
      <c r="G276" s="209" t="s">
        <v>167</v>
      </c>
      <c r="H276" s="210">
        <v>9</v>
      </c>
      <c r="I276" s="211"/>
      <c r="J276" s="212">
        <f>ROUND(I276*H276,2)</f>
        <v>0</v>
      </c>
      <c r="K276" s="208" t="s">
        <v>151</v>
      </c>
      <c r="L276" s="46"/>
      <c r="M276" s="213" t="s">
        <v>32</v>
      </c>
      <c r="N276" s="214" t="s">
        <v>48</v>
      </c>
      <c r="O276" s="86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234</v>
      </c>
      <c r="AT276" s="217" t="s">
        <v>147</v>
      </c>
      <c r="AU276" s="217" t="s">
        <v>87</v>
      </c>
      <c r="AY276" s="18" t="s">
        <v>144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8" t="s">
        <v>85</v>
      </c>
      <c r="BK276" s="218">
        <f>ROUND(I276*H276,2)</f>
        <v>0</v>
      </c>
      <c r="BL276" s="18" t="s">
        <v>234</v>
      </c>
      <c r="BM276" s="217" t="s">
        <v>1668</v>
      </c>
    </row>
    <row r="277" s="13" customFormat="1">
      <c r="A277" s="13"/>
      <c r="B277" s="219"/>
      <c r="C277" s="220"/>
      <c r="D277" s="221" t="s">
        <v>154</v>
      </c>
      <c r="E277" s="222" t="s">
        <v>32</v>
      </c>
      <c r="F277" s="223" t="s">
        <v>1669</v>
      </c>
      <c r="G277" s="220"/>
      <c r="H277" s="224">
        <v>9</v>
      </c>
      <c r="I277" s="225"/>
      <c r="J277" s="220"/>
      <c r="K277" s="220"/>
      <c r="L277" s="226"/>
      <c r="M277" s="227"/>
      <c r="N277" s="228"/>
      <c r="O277" s="228"/>
      <c r="P277" s="228"/>
      <c r="Q277" s="228"/>
      <c r="R277" s="228"/>
      <c r="S277" s="228"/>
      <c r="T277" s="22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0" t="s">
        <v>154</v>
      </c>
      <c r="AU277" s="230" t="s">
        <v>87</v>
      </c>
      <c r="AV277" s="13" t="s">
        <v>87</v>
      </c>
      <c r="AW277" s="13" t="s">
        <v>39</v>
      </c>
      <c r="AX277" s="13" t="s">
        <v>85</v>
      </c>
      <c r="AY277" s="230" t="s">
        <v>144</v>
      </c>
    </row>
    <row r="278" s="2" customFormat="1" ht="44.25" customHeight="1">
      <c r="A278" s="40"/>
      <c r="B278" s="41"/>
      <c r="C278" s="231" t="s">
        <v>541</v>
      </c>
      <c r="D278" s="231" t="s">
        <v>193</v>
      </c>
      <c r="E278" s="232" t="s">
        <v>1670</v>
      </c>
      <c r="F278" s="233" t="s">
        <v>1671</v>
      </c>
      <c r="G278" s="234" t="s">
        <v>1128</v>
      </c>
      <c r="H278" s="235">
        <v>31.5</v>
      </c>
      <c r="I278" s="236"/>
      <c r="J278" s="237">
        <f>ROUND(I278*H278,2)</f>
        <v>0</v>
      </c>
      <c r="K278" s="233" t="s">
        <v>1406</v>
      </c>
      <c r="L278" s="238"/>
      <c r="M278" s="239" t="s">
        <v>32</v>
      </c>
      <c r="N278" s="240" t="s">
        <v>48</v>
      </c>
      <c r="O278" s="86"/>
      <c r="P278" s="215">
        <f>O278*H278</f>
        <v>0</v>
      </c>
      <c r="Q278" s="215">
        <v>0.001</v>
      </c>
      <c r="R278" s="215">
        <f>Q278*H278</f>
        <v>0.0315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314</v>
      </c>
      <c r="AT278" s="217" t="s">
        <v>193</v>
      </c>
      <c r="AU278" s="217" t="s">
        <v>87</v>
      </c>
      <c r="AY278" s="18" t="s">
        <v>144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8" t="s">
        <v>85</v>
      </c>
      <c r="BK278" s="218">
        <f>ROUND(I278*H278,2)</f>
        <v>0</v>
      </c>
      <c r="BL278" s="18" t="s">
        <v>234</v>
      </c>
      <c r="BM278" s="217" t="s">
        <v>1672</v>
      </c>
    </row>
    <row r="279" s="2" customFormat="1">
      <c r="A279" s="40"/>
      <c r="B279" s="41"/>
      <c r="C279" s="42"/>
      <c r="D279" s="221" t="s">
        <v>295</v>
      </c>
      <c r="E279" s="42"/>
      <c r="F279" s="252" t="s">
        <v>1673</v>
      </c>
      <c r="G279" s="42"/>
      <c r="H279" s="42"/>
      <c r="I279" s="253"/>
      <c r="J279" s="42"/>
      <c r="K279" s="42"/>
      <c r="L279" s="46"/>
      <c r="M279" s="254"/>
      <c r="N279" s="255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8" t="s">
        <v>295</v>
      </c>
      <c r="AU279" s="18" t="s">
        <v>87</v>
      </c>
    </row>
    <row r="280" s="13" customFormat="1">
      <c r="A280" s="13"/>
      <c r="B280" s="219"/>
      <c r="C280" s="220"/>
      <c r="D280" s="221" t="s">
        <v>154</v>
      </c>
      <c r="E280" s="220"/>
      <c r="F280" s="223" t="s">
        <v>1674</v>
      </c>
      <c r="G280" s="220"/>
      <c r="H280" s="224">
        <v>31.5</v>
      </c>
      <c r="I280" s="225"/>
      <c r="J280" s="220"/>
      <c r="K280" s="220"/>
      <c r="L280" s="226"/>
      <c r="M280" s="227"/>
      <c r="N280" s="228"/>
      <c r="O280" s="228"/>
      <c r="P280" s="228"/>
      <c r="Q280" s="228"/>
      <c r="R280" s="228"/>
      <c r="S280" s="228"/>
      <c r="T280" s="22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0" t="s">
        <v>154</v>
      </c>
      <c r="AU280" s="230" t="s">
        <v>87</v>
      </c>
      <c r="AV280" s="13" t="s">
        <v>87</v>
      </c>
      <c r="AW280" s="13" t="s">
        <v>4</v>
      </c>
      <c r="AX280" s="13" t="s">
        <v>85</v>
      </c>
      <c r="AY280" s="230" t="s">
        <v>144</v>
      </c>
    </row>
    <row r="281" s="2" customFormat="1" ht="44.25" customHeight="1">
      <c r="A281" s="40"/>
      <c r="B281" s="41"/>
      <c r="C281" s="206" t="s">
        <v>545</v>
      </c>
      <c r="D281" s="206" t="s">
        <v>147</v>
      </c>
      <c r="E281" s="207" t="s">
        <v>1675</v>
      </c>
      <c r="F281" s="208" t="s">
        <v>1676</v>
      </c>
      <c r="G281" s="209" t="s">
        <v>167</v>
      </c>
      <c r="H281" s="210">
        <v>15.6</v>
      </c>
      <c r="I281" s="211"/>
      <c r="J281" s="212">
        <f>ROUND(I281*H281,2)</f>
        <v>0</v>
      </c>
      <c r="K281" s="208" t="s">
        <v>151</v>
      </c>
      <c r="L281" s="46"/>
      <c r="M281" s="213" t="s">
        <v>32</v>
      </c>
      <c r="N281" s="214" t="s">
        <v>48</v>
      </c>
      <c r="O281" s="86"/>
      <c r="P281" s="215">
        <f>O281*H281</f>
        <v>0</v>
      </c>
      <c r="Q281" s="215">
        <v>0</v>
      </c>
      <c r="R281" s="215">
        <f>Q281*H281</f>
        <v>0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234</v>
      </c>
      <c r="AT281" s="217" t="s">
        <v>147</v>
      </c>
      <c r="AU281" s="217" t="s">
        <v>87</v>
      </c>
      <c r="AY281" s="18" t="s">
        <v>144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8" t="s">
        <v>85</v>
      </c>
      <c r="BK281" s="218">
        <f>ROUND(I281*H281,2)</f>
        <v>0</v>
      </c>
      <c r="BL281" s="18" t="s">
        <v>234</v>
      </c>
      <c r="BM281" s="217" t="s">
        <v>1677</v>
      </c>
    </row>
    <row r="282" s="13" customFormat="1">
      <c r="A282" s="13"/>
      <c r="B282" s="219"/>
      <c r="C282" s="220"/>
      <c r="D282" s="221" t="s">
        <v>154</v>
      </c>
      <c r="E282" s="222" t="s">
        <v>32</v>
      </c>
      <c r="F282" s="223" t="s">
        <v>1678</v>
      </c>
      <c r="G282" s="220"/>
      <c r="H282" s="224">
        <v>15.6</v>
      </c>
      <c r="I282" s="225"/>
      <c r="J282" s="220"/>
      <c r="K282" s="220"/>
      <c r="L282" s="226"/>
      <c r="M282" s="227"/>
      <c r="N282" s="228"/>
      <c r="O282" s="228"/>
      <c r="P282" s="228"/>
      <c r="Q282" s="228"/>
      <c r="R282" s="228"/>
      <c r="S282" s="228"/>
      <c r="T282" s="22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0" t="s">
        <v>154</v>
      </c>
      <c r="AU282" s="230" t="s">
        <v>87</v>
      </c>
      <c r="AV282" s="13" t="s">
        <v>87</v>
      </c>
      <c r="AW282" s="13" t="s">
        <v>39</v>
      </c>
      <c r="AX282" s="13" t="s">
        <v>85</v>
      </c>
      <c r="AY282" s="230" t="s">
        <v>144</v>
      </c>
    </row>
    <row r="283" s="2" customFormat="1" ht="44.25" customHeight="1">
      <c r="A283" s="40"/>
      <c r="B283" s="41"/>
      <c r="C283" s="231" t="s">
        <v>551</v>
      </c>
      <c r="D283" s="231" t="s">
        <v>193</v>
      </c>
      <c r="E283" s="232" t="s">
        <v>1670</v>
      </c>
      <c r="F283" s="233" t="s">
        <v>1671</v>
      </c>
      <c r="G283" s="234" t="s">
        <v>1128</v>
      </c>
      <c r="H283" s="235">
        <v>54.600000000000001</v>
      </c>
      <c r="I283" s="236"/>
      <c r="J283" s="237">
        <f>ROUND(I283*H283,2)</f>
        <v>0</v>
      </c>
      <c r="K283" s="233" t="s">
        <v>1406</v>
      </c>
      <c r="L283" s="238"/>
      <c r="M283" s="239" t="s">
        <v>32</v>
      </c>
      <c r="N283" s="240" t="s">
        <v>48</v>
      </c>
      <c r="O283" s="86"/>
      <c r="P283" s="215">
        <f>O283*H283</f>
        <v>0</v>
      </c>
      <c r="Q283" s="215">
        <v>0.001</v>
      </c>
      <c r="R283" s="215">
        <f>Q283*H283</f>
        <v>0.054600000000000003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314</v>
      </c>
      <c r="AT283" s="217" t="s">
        <v>193</v>
      </c>
      <c r="AU283" s="217" t="s">
        <v>87</v>
      </c>
      <c r="AY283" s="18" t="s">
        <v>144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8" t="s">
        <v>85</v>
      </c>
      <c r="BK283" s="218">
        <f>ROUND(I283*H283,2)</f>
        <v>0</v>
      </c>
      <c r="BL283" s="18" t="s">
        <v>234</v>
      </c>
      <c r="BM283" s="217" t="s">
        <v>1679</v>
      </c>
    </row>
    <row r="284" s="2" customFormat="1">
      <c r="A284" s="40"/>
      <c r="B284" s="41"/>
      <c r="C284" s="42"/>
      <c r="D284" s="221" t="s">
        <v>295</v>
      </c>
      <c r="E284" s="42"/>
      <c r="F284" s="252" t="s">
        <v>1680</v>
      </c>
      <c r="G284" s="42"/>
      <c r="H284" s="42"/>
      <c r="I284" s="253"/>
      <c r="J284" s="42"/>
      <c r="K284" s="42"/>
      <c r="L284" s="46"/>
      <c r="M284" s="254"/>
      <c r="N284" s="255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8" t="s">
        <v>295</v>
      </c>
      <c r="AU284" s="18" t="s">
        <v>87</v>
      </c>
    </row>
    <row r="285" s="13" customFormat="1">
      <c r="A285" s="13"/>
      <c r="B285" s="219"/>
      <c r="C285" s="220"/>
      <c r="D285" s="221" t="s">
        <v>154</v>
      </c>
      <c r="E285" s="220"/>
      <c r="F285" s="223" t="s">
        <v>1681</v>
      </c>
      <c r="G285" s="220"/>
      <c r="H285" s="224">
        <v>54.600000000000001</v>
      </c>
      <c r="I285" s="225"/>
      <c r="J285" s="220"/>
      <c r="K285" s="220"/>
      <c r="L285" s="226"/>
      <c r="M285" s="227"/>
      <c r="N285" s="228"/>
      <c r="O285" s="228"/>
      <c r="P285" s="228"/>
      <c r="Q285" s="228"/>
      <c r="R285" s="228"/>
      <c r="S285" s="228"/>
      <c r="T285" s="22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0" t="s">
        <v>154</v>
      </c>
      <c r="AU285" s="230" t="s">
        <v>87</v>
      </c>
      <c r="AV285" s="13" t="s">
        <v>87</v>
      </c>
      <c r="AW285" s="13" t="s">
        <v>4</v>
      </c>
      <c r="AX285" s="13" t="s">
        <v>85</v>
      </c>
      <c r="AY285" s="230" t="s">
        <v>144</v>
      </c>
    </row>
    <row r="286" s="2" customFormat="1">
      <c r="A286" s="40"/>
      <c r="B286" s="41"/>
      <c r="C286" s="206" t="s">
        <v>557</v>
      </c>
      <c r="D286" s="206" t="s">
        <v>147</v>
      </c>
      <c r="E286" s="207" t="s">
        <v>1682</v>
      </c>
      <c r="F286" s="208" t="s">
        <v>1683</v>
      </c>
      <c r="G286" s="209" t="s">
        <v>162</v>
      </c>
      <c r="H286" s="210">
        <v>0.35799999999999998</v>
      </c>
      <c r="I286" s="211"/>
      <c r="J286" s="212">
        <f>ROUND(I286*H286,2)</f>
        <v>0</v>
      </c>
      <c r="K286" s="208" t="s">
        <v>151</v>
      </c>
      <c r="L286" s="46"/>
      <c r="M286" s="213" t="s">
        <v>32</v>
      </c>
      <c r="N286" s="214" t="s">
        <v>48</v>
      </c>
      <c r="O286" s="86"/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234</v>
      </c>
      <c r="AT286" s="217" t="s">
        <v>147</v>
      </c>
      <c r="AU286" s="217" t="s">
        <v>87</v>
      </c>
      <c r="AY286" s="18" t="s">
        <v>144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8" t="s">
        <v>85</v>
      </c>
      <c r="BK286" s="218">
        <f>ROUND(I286*H286,2)</f>
        <v>0</v>
      </c>
      <c r="BL286" s="18" t="s">
        <v>234</v>
      </c>
      <c r="BM286" s="217" t="s">
        <v>1684</v>
      </c>
    </row>
    <row r="287" s="12" customFormat="1" ht="22.8" customHeight="1">
      <c r="A287" s="12"/>
      <c r="B287" s="190"/>
      <c r="C287" s="191"/>
      <c r="D287" s="192" t="s">
        <v>76</v>
      </c>
      <c r="E287" s="204" t="s">
        <v>461</v>
      </c>
      <c r="F287" s="204" t="s">
        <v>462</v>
      </c>
      <c r="G287" s="191"/>
      <c r="H287" s="191"/>
      <c r="I287" s="194"/>
      <c r="J287" s="205">
        <f>BK287</f>
        <v>0</v>
      </c>
      <c r="K287" s="191"/>
      <c r="L287" s="196"/>
      <c r="M287" s="197"/>
      <c r="N287" s="198"/>
      <c r="O287" s="198"/>
      <c r="P287" s="199">
        <f>SUM(P288:P301)</f>
        <v>0</v>
      </c>
      <c r="Q287" s="198"/>
      <c r="R287" s="199">
        <f>SUM(R288:R301)</f>
        <v>0.44585279999999999</v>
      </c>
      <c r="S287" s="198"/>
      <c r="T287" s="200">
        <f>SUM(T288:T301)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1" t="s">
        <v>87</v>
      </c>
      <c r="AT287" s="202" t="s">
        <v>76</v>
      </c>
      <c r="AU287" s="202" t="s">
        <v>85</v>
      </c>
      <c r="AY287" s="201" t="s">
        <v>144</v>
      </c>
      <c r="BK287" s="203">
        <f>SUM(BK288:BK301)</f>
        <v>0</v>
      </c>
    </row>
    <row r="288" s="2" customFormat="1" ht="44.25" customHeight="1">
      <c r="A288" s="40"/>
      <c r="B288" s="41"/>
      <c r="C288" s="206" t="s">
        <v>561</v>
      </c>
      <c r="D288" s="206" t="s">
        <v>147</v>
      </c>
      <c r="E288" s="207" t="s">
        <v>1685</v>
      </c>
      <c r="F288" s="208" t="s">
        <v>1686</v>
      </c>
      <c r="G288" s="209" t="s">
        <v>167</v>
      </c>
      <c r="H288" s="210">
        <v>46.200000000000003</v>
      </c>
      <c r="I288" s="211"/>
      <c r="J288" s="212">
        <f>ROUND(I288*H288,2)</f>
        <v>0</v>
      </c>
      <c r="K288" s="208" t="s">
        <v>151</v>
      </c>
      <c r="L288" s="46"/>
      <c r="M288" s="213" t="s">
        <v>32</v>
      </c>
      <c r="N288" s="214" t="s">
        <v>48</v>
      </c>
      <c r="O288" s="86"/>
      <c r="P288" s="215">
        <f>O288*H288</f>
        <v>0</v>
      </c>
      <c r="Q288" s="215">
        <v>0.00029999999999999997</v>
      </c>
      <c r="R288" s="215">
        <f>Q288*H288</f>
        <v>0.013859999999999999</v>
      </c>
      <c r="S288" s="215">
        <v>0</v>
      </c>
      <c r="T288" s="216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7" t="s">
        <v>234</v>
      </c>
      <c r="AT288" s="217" t="s">
        <v>147</v>
      </c>
      <c r="AU288" s="217" t="s">
        <v>87</v>
      </c>
      <c r="AY288" s="18" t="s">
        <v>144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8" t="s">
        <v>85</v>
      </c>
      <c r="BK288" s="218">
        <f>ROUND(I288*H288,2)</f>
        <v>0</v>
      </c>
      <c r="BL288" s="18" t="s">
        <v>234</v>
      </c>
      <c r="BM288" s="217" t="s">
        <v>1687</v>
      </c>
    </row>
    <row r="289" s="2" customFormat="1">
      <c r="A289" s="40"/>
      <c r="B289" s="41"/>
      <c r="C289" s="42"/>
      <c r="D289" s="221" t="s">
        <v>295</v>
      </c>
      <c r="E289" s="42"/>
      <c r="F289" s="252" t="s">
        <v>1688</v>
      </c>
      <c r="G289" s="42"/>
      <c r="H289" s="42"/>
      <c r="I289" s="253"/>
      <c r="J289" s="42"/>
      <c r="K289" s="42"/>
      <c r="L289" s="46"/>
      <c r="M289" s="254"/>
      <c r="N289" s="255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8" t="s">
        <v>295</v>
      </c>
      <c r="AU289" s="18" t="s">
        <v>87</v>
      </c>
    </row>
    <row r="290" s="2" customFormat="1">
      <c r="A290" s="40"/>
      <c r="B290" s="41"/>
      <c r="C290" s="231" t="s">
        <v>565</v>
      </c>
      <c r="D290" s="231" t="s">
        <v>193</v>
      </c>
      <c r="E290" s="232" t="s">
        <v>469</v>
      </c>
      <c r="F290" s="233" t="s">
        <v>470</v>
      </c>
      <c r="G290" s="234" t="s">
        <v>167</v>
      </c>
      <c r="H290" s="235">
        <v>47.124000000000002</v>
      </c>
      <c r="I290" s="236"/>
      <c r="J290" s="237">
        <f>ROUND(I290*H290,2)</f>
        <v>0</v>
      </c>
      <c r="K290" s="233" t="s">
        <v>151</v>
      </c>
      <c r="L290" s="238"/>
      <c r="M290" s="239" t="s">
        <v>32</v>
      </c>
      <c r="N290" s="240" t="s">
        <v>48</v>
      </c>
      <c r="O290" s="86"/>
      <c r="P290" s="215">
        <f>O290*H290</f>
        <v>0</v>
      </c>
      <c r="Q290" s="215">
        <v>0.0050000000000000001</v>
      </c>
      <c r="R290" s="215">
        <f>Q290*H290</f>
        <v>0.23562000000000002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314</v>
      </c>
      <c r="AT290" s="217" t="s">
        <v>193</v>
      </c>
      <c r="AU290" s="217" t="s">
        <v>87</v>
      </c>
      <c r="AY290" s="18" t="s">
        <v>144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8" t="s">
        <v>85</v>
      </c>
      <c r="BK290" s="218">
        <f>ROUND(I290*H290,2)</f>
        <v>0</v>
      </c>
      <c r="BL290" s="18" t="s">
        <v>234</v>
      </c>
      <c r="BM290" s="217" t="s">
        <v>1689</v>
      </c>
    </row>
    <row r="291" s="13" customFormat="1">
      <c r="A291" s="13"/>
      <c r="B291" s="219"/>
      <c r="C291" s="220"/>
      <c r="D291" s="221" t="s">
        <v>154</v>
      </c>
      <c r="E291" s="220"/>
      <c r="F291" s="223" t="s">
        <v>1690</v>
      </c>
      <c r="G291" s="220"/>
      <c r="H291" s="224">
        <v>47.124000000000002</v>
      </c>
      <c r="I291" s="225"/>
      <c r="J291" s="220"/>
      <c r="K291" s="220"/>
      <c r="L291" s="226"/>
      <c r="M291" s="227"/>
      <c r="N291" s="228"/>
      <c r="O291" s="228"/>
      <c r="P291" s="228"/>
      <c r="Q291" s="228"/>
      <c r="R291" s="228"/>
      <c r="S291" s="228"/>
      <c r="T291" s="22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0" t="s">
        <v>154</v>
      </c>
      <c r="AU291" s="230" t="s">
        <v>87</v>
      </c>
      <c r="AV291" s="13" t="s">
        <v>87</v>
      </c>
      <c r="AW291" s="13" t="s">
        <v>4</v>
      </c>
      <c r="AX291" s="13" t="s">
        <v>85</v>
      </c>
      <c r="AY291" s="230" t="s">
        <v>144</v>
      </c>
    </row>
    <row r="292" s="2" customFormat="1">
      <c r="A292" s="40"/>
      <c r="B292" s="41"/>
      <c r="C292" s="206" t="s">
        <v>570</v>
      </c>
      <c r="D292" s="206" t="s">
        <v>147</v>
      </c>
      <c r="E292" s="207" t="s">
        <v>1691</v>
      </c>
      <c r="F292" s="208" t="s">
        <v>1692</v>
      </c>
      <c r="G292" s="209" t="s">
        <v>167</v>
      </c>
      <c r="H292" s="210">
        <v>15.6</v>
      </c>
      <c r="I292" s="211"/>
      <c r="J292" s="212">
        <f>ROUND(I292*H292,2)</f>
        <v>0</v>
      </c>
      <c r="K292" s="208" t="s">
        <v>151</v>
      </c>
      <c r="L292" s="46"/>
      <c r="M292" s="213" t="s">
        <v>32</v>
      </c>
      <c r="N292" s="214" t="s">
        <v>48</v>
      </c>
      <c r="O292" s="86"/>
      <c r="P292" s="215">
        <f>O292*H292</f>
        <v>0</v>
      </c>
      <c r="Q292" s="215">
        <v>0.0030000000000000001</v>
      </c>
      <c r="R292" s="215">
        <f>Q292*H292</f>
        <v>0.046800000000000001</v>
      </c>
      <c r="S292" s="215">
        <v>0</v>
      </c>
      <c r="T292" s="21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234</v>
      </c>
      <c r="AT292" s="217" t="s">
        <v>147</v>
      </c>
      <c r="AU292" s="217" t="s">
        <v>87</v>
      </c>
      <c r="AY292" s="18" t="s">
        <v>144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8" t="s">
        <v>85</v>
      </c>
      <c r="BK292" s="218">
        <f>ROUND(I292*H292,2)</f>
        <v>0</v>
      </c>
      <c r="BL292" s="18" t="s">
        <v>234</v>
      </c>
      <c r="BM292" s="217" t="s">
        <v>1693</v>
      </c>
    </row>
    <row r="293" s="15" customFormat="1">
      <c r="A293" s="15"/>
      <c r="B293" s="256"/>
      <c r="C293" s="257"/>
      <c r="D293" s="221" t="s">
        <v>154</v>
      </c>
      <c r="E293" s="258" t="s">
        <v>32</v>
      </c>
      <c r="F293" s="259" t="s">
        <v>1694</v>
      </c>
      <c r="G293" s="257"/>
      <c r="H293" s="258" t="s">
        <v>32</v>
      </c>
      <c r="I293" s="260"/>
      <c r="J293" s="257"/>
      <c r="K293" s="257"/>
      <c r="L293" s="261"/>
      <c r="M293" s="262"/>
      <c r="N293" s="263"/>
      <c r="O293" s="263"/>
      <c r="P293" s="263"/>
      <c r="Q293" s="263"/>
      <c r="R293" s="263"/>
      <c r="S293" s="263"/>
      <c r="T293" s="264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5" t="s">
        <v>154</v>
      </c>
      <c r="AU293" s="265" t="s">
        <v>87</v>
      </c>
      <c r="AV293" s="15" t="s">
        <v>85</v>
      </c>
      <c r="AW293" s="15" t="s">
        <v>39</v>
      </c>
      <c r="AX293" s="15" t="s">
        <v>77</v>
      </c>
      <c r="AY293" s="265" t="s">
        <v>144</v>
      </c>
    </row>
    <row r="294" s="13" customFormat="1">
      <c r="A294" s="13"/>
      <c r="B294" s="219"/>
      <c r="C294" s="220"/>
      <c r="D294" s="221" t="s">
        <v>154</v>
      </c>
      <c r="E294" s="222" t="s">
        <v>32</v>
      </c>
      <c r="F294" s="223" t="s">
        <v>1695</v>
      </c>
      <c r="G294" s="220"/>
      <c r="H294" s="224">
        <v>15.6</v>
      </c>
      <c r="I294" s="225"/>
      <c r="J294" s="220"/>
      <c r="K294" s="220"/>
      <c r="L294" s="226"/>
      <c r="M294" s="227"/>
      <c r="N294" s="228"/>
      <c r="O294" s="228"/>
      <c r="P294" s="228"/>
      <c r="Q294" s="228"/>
      <c r="R294" s="228"/>
      <c r="S294" s="228"/>
      <c r="T294" s="22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0" t="s">
        <v>154</v>
      </c>
      <c r="AU294" s="230" t="s">
        <v>87</v>
      </c>
      <c r="AV294" s="13" t="s">
        <v>87</v>
      </c>
      <c r="AW294" s="13" t="s">
        <v>39</v>
      </c>
      <c r="AX294" s="13" t="s">
        <v>85</v>
      </c>
      <c r="AY294" s="230" t="s">
        <v>144</v>
      </c>
    </row>
    <row r="295" s="2" customFormat="1">
      <c r="A295" s="40"/>
      <c r="B295" s="41"/>
      <c r="C295" s="231" t="s">
        <v>574</v>
      </c>
      <c r="D295" s="231" t="s">
        <v>193</v>
      </c>
      <c r="E295" s="232" t="s">
        <v>1696</v>
      </c>
      <c r="F295" s="233" t="s">
        <v>1697</v>
      </c>
      <c r="G295" s="234" t="s">
        <v>167</v>
      </c>
      <c r="H295" s="235">
        <v>15.912000000000001</v>
      </c>
      <c r="I295" s="236"/>
      <c r="J295" s="237">
        <f>ROUND(I295*H295,2)</f>
        <v>0</v>
      </c>
      <c r="K295" s="233" t="s">
        <v>151</v>
      </c>
      <c r="L295" s="238"/>
      <c r="M295" s="239" t="s">
        <v>32</v>
      </c>
      <c r="N295" s="240" t="s">
        <v>48</v>
      </c>
      <c r="O295" s="86"/>
      <c r="P295" s="215">
        <f>O295*H295</f>
        <v>0</v>
      </c>
      <c r="Q295" s="215">
        <v>0.0011999999999999999</v>
      </c>
      <c r="R295" s="215">
        <f>Q295*H295</f>
        <v>0.019094400000000001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314</v>
      </c>
      <c r="AT295" s="217" t="s">
        <v>193</v>
      </c>
      <c r="AU295" s="217" t="s">
        <v>87</v>
      </c>
      <c r="AY295" s="18" t="s">
        <v>144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8" t="s">
        <v>85</v>
      </c>
      <c r="BK295" s="218">
        <f>ROUND(I295*H295,2)</f>
        <v>0</v>
      </c>
      <c r="BL295" s="18" t="s">
        <v>234</v>
      </c>
      <c r="BM295" s="217" t="s">
        <v>1698</v>
      </c>
    </row>
    <row r="296" s="13" customFormat="1">
      <c r="A296" s="13"/>
      <c r="B296" s="219"/>
      <c r="C296" s="220"/>
      <c r="D296" s="221" t="s">
        <v>154</v>
      </c>
      <c r="E296" s="220"/>
      <c r="F296" s="223" t="s">
        <v>1699</v>
      </c>
      <c r="G296" s="220"/>
      <c r="H296" s="224">
        <v>15.912000000000001</v>
      </c>
      <c r="I296" s="225"/>
      <c r="J296" s="220"/>
      <c r="K296" s="220"/>
      <c r="L296" s="226"/>
      <c r="M296" s="227"/>
      <c r="N296" s="228"/>
      <c r="O296" s="228"/>
      <c r="P296" s="228"/>
      <c r="Q296" s="228"/>
      <c r="R296" s="228"/>
      <c r="S296" s="228"/>
      <c r="T296" s="22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0" t="s">
        <v>154</v>
      </c>
      <c r="AU296" s="230" t="s">
        <v>87</v>
      </c>
      <c r="AV296" s="13" t="s">
        <v>87</v>
      </c>
      <c r="AW296" s="13" t="s">
        <v>4</v>
      </c>
      <c r="AX296" s="13" t="s">
        <v>85</v>
      </c>
      <c r="AY296" s="230" t="s">
        <v>144</v>
      </c>
    </row>
    <row r="297" s="2" customFormat="1">
      <c r="A297" s="40"/>
      <c r="B297" s="41"/>
      <c r="C297" s="206" t="s">
        <v>579</v>
      </c>
      <c r="D297" s="206" t="s">
        <v>147</v>
      </c>
      <c r="E297" s="207" t="s">
        <v>1700</v>
      </c>
      <c r="F297" s="208" t="s">
        <v>1701</v>
      </c>
      <c r="G297" s="209" t="s">
        <v>167</v>
      </c>
      <c r="H297" s="210">
        <v>53.299999999999997</v>
      </c>
      <c r="I297" s="211"/>
      <c r="J297" s="212">
        <f>ROUND(I297*H297,2)</f>
        <v>0</v>
      </c>
      <c r="K297" s="208" t="s">
        <v>151</v>
      </c>
      <c r="L297" s="46"/>
      <c r="M297" s="213" t="s">
        <v>32</v>
      </c>
      <c r="N297" s="214" t="s">
        <v>48</v>
      </c>
      <c r="O297" s="86"/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234</v>
      </c>
      <c r="AT297" s="217" t="s">
        <v>147</v>
      </c>
      <c r="AU297" s="217" t="s">
        <v>87</v>
      </c>
      <c r="AY297" s="18" t="s">
        <v>144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8" t="s">
        <v>85</v>
      </c>
      <c r="BK297" s="218">
        <f>ROUND(I297*H297,2)</f>
        <v>0</v>
      </c>
      <c r="BL297" s="18" t="s">
        <v>234</v>
      </c>
      <c r="BM297" s="217" t="s">
        <v>1702</v>
      </c>
    </row>
    <row r="298" s="13" customFormat="1">
      <c r="A298" s="13"/>
      <c r="B298" s="219"/>
      <c r="C298" s="220"/>
      <c r="D298" s="221" t="s">
        <v>154</v>
      </c>
      <c r="E298" s="222" t="s">
        <v>32</v>
      </c>
      <c r="F298" s="223" t="s">
        <v>1703</v>
      </c>
      <c r="G298" s="220"/>
      <c r="H298" s="224">
        <v>53.299999999999997</v>
      </c>
      <c r="I298" s="225"/>
      <c r="J298" s="220"/>
      <c r="K298" s="220"/>
      <c r="L298" s="226"/>
      <c r="M298" s="227"/>
      <c r="N298" s="228"/>
      <c r="O298" s="228"/>
      <c r="P298" s="228"/>
      <c r="Q298" s="228"/>
      <c r="R298" s="228"/>
      <c r="S298" s="228"/>
      <c r="T298" s="22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0" t="s">
        <v>154</v>
      </c>
      <c r="AU298" s="230" t="s">
        <v>87</v>
      </c>
      <c r="AV298" s="13" t="s">
        <v>87</v>
      </c>
      <c r="AW298" s="13" t="s">
        <v>39</v>
      </c>
      <c r="AX298" s="13" t="s">
        <v>85</v>
      </c>
      <c r="AY298" s="230" t="s">
        <v>144</v>
      </c>
    </row>
    <row r="299" s="2" customFormat="1">
      <c r="A299" s="40"/>
      <c r="B299" s="41"/>
      <c r="C299" s="231" t="s">
        <v>583</v>
      </c>
      <c r="D299" s="231" t="s">
        <v>193</v>
      </c>
      <c r="E299" s="232" t="s">
        <v>1704</v>
      </c>
      <c r="F299" s="233" t="s">
        <v>1705</v>
      </c>
      <c r="G299" s="234" t="s">
        <v>167</v>
      </c>
      <c r="H299" s="235">
        <v>54.366</v>
      </c>
      <c r="I299" s="236"/>
      <c r="J299" s="237">
        <f>ROUND(I299*H299,2)</f>
        <v>0</v>
      </c>
      <c r="K299" s="233" t="s">
        <v>151</v>
      </c>
      <c r="L299" s="238"/>
      <c r="M299" s="239" t="s">
        <v>32</v>
      </c>
      <c r="N299" s="240" t="s">
        <v>48</v>
      </c>
      <c r="O299" s="86"/>
      <c r="P299" s="215">
        <f>O299*H299</f>
        <v>0</v>
      </c>
      <c r="Q299" s="215">
        <v>0.0023999999999999998</v>
      </c>
      <c r="R299" s="215">
        <f>Q299*H299</f>
        <v>0.13047839999999999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314</v>
      </c>
      <c r="AT299" s="217" t="s">
        <v>193</v>
      </c>
      <c r="AU299" s="217" t="s">
        <v>87</v>
      </c>
      <c r="AY299" s="18" t="s">
        <v>144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8" t="s">
        <v>85</v>
      </c>
      <c r="BK299" s="218">
        <f>ROUND(I299*H299,2)</f>
        <v>0</v>
      </c>
      <c r="BL299" s="18" t="s">
        <v>234</v>
      </c>
      <c r="BM299" s="217" t="s">
        <v>1706</v>
      </c>
    </row>
    <row r="300" s="13" customFormat="1">
      <c r="A300" s="13"/>
      <c r="B300" s="219"/>
      <c r="C300" s="220"/>
      <c r="D300" s="221" t="s">
        <v>154</v>
      </c>
      <c r="E300" s="220"/>
      <c r="F300" s="223" t="s">
        <v>1707</v>
      </c>
      <c r="G300" s="220"/>
      <c r="H300" s="224">
        <v>54.366</v>
      </c>
      <c r="I300" s="225"/>
      <c r="J300" s="220"/>
      <c r="K300" s="220"/>
      <c r="L300" s="226"/>
      <c r="M300" s="227"/>
      <c r="N300" s="228"/>
      <c r="O300" s="228"/>
      <c r="P300" s="228"/>
      <c r="Q300" s="228"/>
      <c r="R300" s="228"/>
      <c r="S300" s="228"/>
      <c r="T300" s="22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0" t="s">
        <v>154</v>
      </c>
      <c r="AU300" s="230" t="s">
        <v>87</v>
      </c>
      <c r="AV300" s="13" t="s">
        <v>87</v>
      </c>
      <c r="AW300" s="13" t="s">
        <v>4</v>
      </c>
      <c r="AX300" s="13" t="s">
        <v>85</v>
      </c>
      <c r="AY300" s="230" t="s">
        <v>144</v>
      </c>
    </row>
    <row r="301" s="2" customFormat="1" ht="44.25" customHeight="1">
      <c r="A301" s="40"/>
      <c r="B301" s="41"/>
      <c r="C301" s="206" t="s">
        <v>588</v>
      </c>
      <c r="D301" s="206" t="s">
        <v>147</v>
      </c>
      <c r="E301" s="207" t="s">
        <v>1708</v>
      </c>
      <c r="F301" s="208" t="s">
        <v>1709</v>
      </c>
      <c r="G301" s="209" t="s">
        <v>162</v>
      </c>
      <c r="H301" s="210">
        <v>0.44600000000000001</v>
      </c>
      <c r="I301" s="211"/>
      <c r="J301" s="212">
        <f>ROUND(I301*H301,2)</f>
        <v>0</v>
      </c>
      <c r="K301" s="208" t="s">
        <v>151</v>
      </c>
      <c r="L301" s="46"/>
      <c r="M301" s="213" t="s">
        <v>32</v>
      </c>
      <c r="N301" s="214" t="s">
        <v>48</v>
      </c>
      <c r="O301" s="86"/>
      <c r="P301" s="215">
        <f>O301*H301</f>
        <v>0</v>
      </c>
      <c r="Q301" s="215">
        <v>0</v>
      </c>
      <c r="R301" s="215">
        <f>Q301*H301</f>
        <v>0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234</v>
      </c>
      <c r="AT301" s="217" t="s">
        <v>147</v>
      </c>
      <c r="AU301" s="217" t="s">
        <v>87</v>
      </c>
      <c r="AY301" s="18" t="s">
        <v>144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8" t="s">
        <v>85</v>
      </c>
      <c r="BK301" s="218">
        <f>ROUND(I301*H301,2)</f>
        <v>0</v>
      </c>
      <c r="BL301" s="18" t="s">
        <v>234</v>
      </c>
      <c r="BM301" s="217" t="s">
        <v>1710</v>
      </c>
    </row>
    <row r="302" s="12" customFormat="1" ht="22.8" customHeight="1">
      <c r="A302" s="12"/>
      <c r="B302" s="190"/>
      <c r="C302" s="191"/>
      <c r="D302" s="192" t="s">
        <v>76</v>
      </c>
      <c r="E302" s="204" t="s">
        <v>776</v>
      </c>
      <c r="F302" s="204" t="s">
        <v>777</v>
      </c>
      <c r="G302" s="191"/>
      <c r="H302" s="191"/>
      <c r="I302" s="194"/>
      <c r="J302" s="205">
        <f>BK302</f>
        <v>0</v>
      </c>
      <c r="K302" s="191"/>
      <c r="L302" s="196"/>
      <c r="M302" s="197"/>
      <c r="N302" s="198"/>
      <c r="O302" s="198"/>
      <c r="P302" s="199">
        <f>SUM(P303:P316)</f>
        <v>0</v>
      </c>
      <c r="Q302" s="198"/>
      <c r="R302" s="199">
        <f>SUM(R303:R316)</f>
        <v>0</v>
      </c>
      <c r="S302" s="198"/>
      <c r="T302" s="200">
        <f>SUM(T303:T316)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01" t="s">
        <v>87</v>
      </c>
      <c r="AT302" s="202" t="s">
        <v>76</v>
      </c>
      <c r="AU302" s="202" t="s">
        <v>85</v>
      </c>
      <c r="AY302" s="201" t="s">
        <v>144</v>
      </c>
      <c r="BK302" s="203">
        <f>SUM(BK303:BK316)</f>
        <v>0</v>
      </c>
    </row>
    <row r="303" s="2" customFormat="1" ht="16.5" customHeight="1">
      <c r="A303" s="40"/>
      <c r="B303" s="41"/>
      <c r="C303" s="206" t="s">
        <v>592</v>
      </c>
      <c r="D303" s="206" t="s">
        <v>147</v>
      </c>
      <c r="E303" s="207" t="s">
        <v>1711</v>
      </c>
      <c r="F303" s="208" t="s">
        <v>1712</v>
      </c>
      <c r="G303" s="209" t="s">
        <v>178</v>
      </c>
      <c r="H303" s="210">
        <v>50</v>
      </c>
      <c r="I303" s="211"/>
      <c r="J303" s="212">
        <f>ROUND(I303*H303,2)</f>
        <v>0</v>
      </c>
      <c r="K303" s="208" t="s">
        <v>32</v>
      </c>
      <c r="L303" s="46"/>
      <c r="M303" s="213" t="s">
        <v>32</v>
      </c>
      <c r="N303" s="214" t="s">
        <v>48</v>
      </c>
      <c r="O303" s="86"/>
      <c r="P303" s="215">
        <f>O303*H303</f>
        <v>0</v>
      </c>
      <c r="Q303" s="215">
        <v>0</v>
      </c>
      <c r="R303" s="215">
        <f>Q303*H303</f>
        <v>0</v>
      </c>
      <c r="S303" s="215">
        <v>0</v>
      </c>
      <c r="T303" s="216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234</v>
      </c>
      <c r="AT303" s="217" t="s">
        <v>147</v>
      </c>
      <c r="AU303" s="217" t="s">
        <v>87</v>
      </c>
      <c r="AY303" s="18" t="s">
        <v>144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8" t="s">
        <v>85</v>
      </c>
      <c r="BK303" s="218">
        <f>ROUND(I303*H303,2)</f>
        <v>0</v>
      </c>
      <c r="BL303" s="18" t="s">
        <v>234</v>
      </c>
      <c r="BM303" s="217" t="s">
        <v>1713</v>
      </c>
    </row>
    <row r="304" s="2" customFormat="1">
      <c r="A304" s="40"/>
      <c r="B304" s="41"/>
      <c r="C304" s="42"/>
      <c r="D304" s="221" t="s">
        <v>295</v>
      </c>
      <c r="E304" s="42"/>
      <c r="F304" s="252" t="s">
        <v>1714</v>
      </c>
      <c r="G304" s="42"/>
      <c r="H304" s="42"/>
      <c r="I304" s="253"/>
      <c r="J304" s="42"/>
      <c r="K304" s="42"/>
      <c r="L304" s="46"/>
      <c r="M304" s="254"/>
      <c r="N304" s="255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8" t="s">
        <v>295</v>
      </c>
      <c r="AU304" s="18" t="s">
        <v>87</v>
      </c>
    </row>
    <row r="305" s="2" customFormat="1" ht="16.5" customHeight="1">
      <c r="A305" s="40"/>
      <c r="B305" s="41"/>
      <c r="C305" s="206" t="s">
        <v>596</v>
      </c>
      <c r="D305" s="206" t="s">
        <v>147</v>
      </c>
      <c r="E305" s="207" t="s">
        <v>1715</v>
      </c>
      <c r="F305" s="208" t="s">
        <v>1716</v>
      </c>
      <c r="G305" s="209" t="s">
        <v>844</v>
      </c>
      <c r="H305" s="210">
        <v>12</v>
      </c>
      <c r="I305" s="211"/>
      <c r="J305" s="212">
        <f>ROUND(I305*H305,2)</f>
        <v>0</v>
      </c>
      <c r="K305" s="208" t="s">
        <v>32</v>
      </c>
      <c r="L305" s="46"/>
      <c r="M305" s="213" t="s">
        <v>32</v>
      </c>
      <c r="N305" s="214" t="s">
        <v>48</v>
      </c>
      <c r="O305" s="86"/>
      <c r="P305" s="215">
        <f>O305*H305</f>
        <v>0</v>
      </c>
      <c r="Q305" s="215">
        <v>0</v>
      </c>
      <c r="R305" s="215">
        <f>Q305*H305</f>
        <v>0</v>
      </c>
      <c r="S305" s="215">
        <v>0</v>
      </c>
      <c r="T305" s="21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234</v>
      </c>
      <c r="AT305" s="217" t="s">
        <v>147</v>
      </c>
      <c r="AU305" s="217" t="s">
        <v>87</v>
      </c>
      <c r="AY305" s="18" t="s">
        <v>144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8" t="s">
        <v>85</v>
      </c>
      <c r="BK305" s="218">
        <f>ROUND(I305*H305,2)</f>
        <v>0</v>
      </c>
      <c r="BL305" s="18" t="s">
        <v>234</v>
      </c>
      <c r="BM305" s="217" t="s">
        <v>1717</v>
      </c>
    </row>
    <row r="306" s="2" customFormat="1">
      <c r="A306" s="40"/>
      <c r="B306" s="41"/>
      <c r="C306" s="42"/>
      <c r="D306" s="221" t="s">
        <v>295</v>
      </c>
      <c r="E306" s="42"/>
      <c r="F306" s="252" t="s">
        <v>1718</v>
      </c>
      <c r="G306" s="42"/>
      <c r="H306" s="42"/>
      <c r="I306" s="253"/>
      <c r="J306" s="42"/>
      <c r="K306" s="42"/>
      <c r="L306" s="46"/>
      <c r="M306" s="254"/>
      <c r="N306" s="255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8" t="s">
        <v>295</v>
      </c>
      <c r="AU306" s="18" t="s">
        <v>87</v>
      </c>
    </row>
    <row r="307" s="2" customFormat="1" ht="16.5" customHeight="1">
      <c r="A307" s="40"/>
      <c r="B307" s="41"/>
      <c r="C307" s="206" t="s">
        <v>600</v>
      </c>
      <c r="D307" s="206" t="s">
        <v>147</v>
      </c>
      <c r="E307" s="207" t="s">
        <v>1719</v>
      </c>
      <c r="F307" s="208" t="s">
        <v>1720</v>
      </c>
      <c r="G307" s="209" t="s">
        <v>844</v>
      </c>
      <c r="H307" s="210">
        <v>7</v>
      </c>
      <c r="I307" s="211"/>
      <c r="J307" s="212">
        <f>ROUND(I307*H307,2)</f>
        <v>0</v>
      </c>
      <c r="K307" s="208" t="s">
        <v>32</v>
      </c>
      <c r="L307" s="46"/>
      <c r="M307" s="213" t="s">
        <v>32</v>
      </c>
      <c r="N307" s="214" t="s">
        <v>48</v>
      </c>
      <c r="O307" s="86"/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234</v>
      </c>
      <c r="AT307" s="217" t="s">
        <v>147</v>
      </c>
      <c r="AU307" s="217" t="s">
        <v>87</v>
      </c>
      <c r="AY307" s="18" t="s">
        <v>144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8" t="s">
        <v>85</v>
      </c>
      <c r="BK307" s="218">
        <f>ROUND(I307*H307,2)</f>
        <v>0</v>
      </c>
      <c r="BL307" s="18" t="s">
        <v>234</v>
      </c>
      <c r="BM307" s="217" t="s">
        <v>1721</v>
      </c>
    </row>
    <row r="308" s="2" customFormat="1">
      <c r="A308" s="40"/>
      <c r="B308" s="41"/>
      <c r="C308" s="42"/>
      <c r="D308" s="221" t="s">
        <v>295</v>
      </c>
      <c r="E308" s="42"/>
      <c r="F308" s="252" t="s">
        <v>1718</v>
      </c>
      <c r="G308" s="42"/>
      <c r="H308" s="42"/>
      <c r="I308" s="253"/>
      <c r="J308" s="42"/>
      <c r="K308" s="42"/>
      <c r="L308" s="46"/>
      <c r="M308" s="254"/>
      <c r="N308" s="255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8" t="s">
        <v>295</v>
      </c>
      <c r="AU308" s="18" t="s">
        <v>87</v>
      </c>
    </row>
    <row r="309" s="2" customFormat="1" ht="16.5" customHeight="1">
      <c r="A309" s="40"/>
      <c r="B309" s="41"/>
      <c r="C309" s="206" t="s">
        <v>606</v>
      </c>
      <c r="D309" s="206" t="s">
        <v>147</v>
      </c>
      <c r="E309" s="207" t="s">
        <v>1722</v>
      </c>
      <c r="F309" s="208" t="s">
        <v>1723</v>
      </c>
      <c r="G309" s="209" t="s">
        <v>844</v>
      </c>
      <c r="H309" s="210">
        <v>7</v>
      </c>
      <c r="I309" s="211"/>
      <c r="J309" s="212">
        <f>ROUND(I309*H309,2)</f>
        <v>0</v>
      </c>
      <c r="K309" s="208" t="s">
        <v>32</v>
      </c>
      <c r="L309" s="46"/>
      <c r="M309" s="213" t="s">
        <v>32</v>
      </c>
      <c r="N309" s="214" t="s">
        <v>48</v>
      </c>
      <c r="O309" s="86"/>
      <c r="P309" s="215">
        <f>O309*H309</f>
        <v>0</v>
      </c>
      <c r="Q309" s="215">
        <v>0</v>
      </c>
      <c r="R309" s="215">
        <f>Q309*H309</f>
        <v>0</v>
      </c>
      <c r="S309" s="215">
        <v>0</v>
      </c>
      <c r="T309" s="216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7" t="s">
        <v>234</v>
      </c>
      <c r="AT309" s="217" t="s">
        <v>147</v>
      </c>
      <c r="AU309" s="217" t="s">
        <v>87</v>
      </c>
      <c r="AY309" s="18" t="s">
        <v>144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8" t="s">
        <v>85</v>
      </c>
      <c r="BK309" s="218">
        <f>ROUND(I309*H309,2)</f>
        <v>0</v>
      </c>
      <c r="BL309" s="18" t="s">
        <v>234</v>
      </c>
      <c r="BM309" s="217" t="s">
        <v>1724</v>
      </c>
    </row>
    <row r="310" s="2" customFormat="1">
      <c r="A310" s="40"/>
      <c r="B310" s="41"/>
      <c r="C310" s="42"/>
      <c r="D310" s="221" t="s">
        <v>295</v>
      </c>
      <c r="E310" s="42"/>
      <c r="F310" s="252" t="s">
        <v>1718</v>
      </c>
      <c r="G310" s="42"/>
      <c r="H310" s="42"/>
      <c r="I310" s="253"/>
      <c r="J310" s="42"/>
      <c r="K310" s="42"/>
      <c r="L310" s="46"/>
      <c r="M310" s="254"/>
      <c r="N310" s="255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8" t="s">
        <v>295</v>
      </c>
      <c r="AU310" s="18" t="s">
        <v>87</v>
      </c>
    </row>
    <row r="311" s="2" customFormat="1" ht="16.5" customHeight="1">
      <c r="A311" s="40"/>
      <c r="B311" s="41"/>
      <c r="C311" s="206" t="s">
        <v>611</v>
      </c>
      <c r="D311" s="206" t="s">
        <v>147</v>
      </c>
      <c r="E311" s="207" t="s">
        <v>1725</v>
      </c>
      <c r="F311" s="208" t="s">
        <v>1726</v>
      </c>
      <c r="G311" s="209" t="s">
        <v>844</v>
      </c>
      <c r="H311" s="210">
        <v>1</v>
      </c>
      <c r="I311" s="211"/>
      <c r="J311" s="212">
        <f>ROUND(I311*H311,2)</f>
        <v>0</v>
      </c>
      <c r="K311" s="208" t="s">
        <v>32</v>
      </c>
      <c r="L311" s="46"/>
      <c r="M311" s="213" t="s">
        <v>32</v>
      </c>
      <c r="N311" s="214" t="s">
        <v>48</v>
      </c>
      <c r="O311" s="86"/>
      <c r="P311" s="215">
        <f>O311*H311</f>
        <v>0</v>
      </c>
      <c r="Q311" s="215">
        <v>0</v>
      </c>
      <c r="R311" s="215">
        <f>Q311*H311</f>
        <v>0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234</v>
      </c>
      <c r="AT311" s="217" t="s">
        <v>147</v>
      </c>
      <c r="AU311" s="217" t="s">
        <v>87</v>
      </c>
      <c r="AY311" s="18" t="s">
        <v>144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8" t="s">
        <v>85</v>
      </c>
      <c r="BK311" s="218">
        <f>ROUND(I311*H311,2)</f>
        <v>0</v>
      </c>
      <c r="BL311" s="18" t="s">
        <v>234</v>
      </c>
      <c r="BM311" s="217" t="s">
        <v>1727</v>
      </c>
    </row>
    <row r="312" s="2" customFormat="1">
      <c r="A312" s="40"/>
      <c r="B312" s="41"/>
      <c r="C312" s="42"/>
      <c r="D312" s="221" t="s">
        <v>295</v>
      </c>
      <c r="E312" s="42"/>
      <c r="F312" s="252" t="s">
        <v>1728</v>
      </c>
      <c r="G312" s="42"/>
      <c r="H312" s="42"/>
      <c r="I312" s="253"/>
      <c r="J312" s="42"/>
      <c r="K312" s="42"/>
      <c r="L312" s="46"/>
      <c r="M312" s="254"/>
      <c r="N312" s="255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8" t="s">
        <v>295</v>
      </c>
      <c r="AU312" s="18" t="s">
        <v>87</v>
      </c>
    </row>
    <row r="313" s="2" customFormat="1" ht="21.75" customHeight="1">
      <c r="A313" s="40"/>
      <c r="B313" s="41"/>
      <c r="C313" s="206" t="s">
        <v>616</v>
      </c>
      <c r="D313" s="206" t="s">
        <v>147</v>
      </c>
      <c r="E313" s="207" t="s">
        <v>1729</v>
      </c>
      <c r="F313" s="208" t="s">
        <v>1730</v>
      </c>
      <c r="G313" s="209" t="s">
        <v>844</v>
      </c>
      <c r="H313" s="210">
        <v>1</v>
      </c>
      <c r="I313" s="211"/>
      <c r="J313" s="212">
        <f>ROUND(I313*H313,2)</f>
        <v>0</v>
      </c>
      <c r="K313" s="208" t="s">
        <v>32</v>
      </c>
      <c r="L313" s="46"/>
      <c r="M313" s="213" t="s">
        <v>32</v>
      </c>
      <c r="N313" s="214" t="s">
        <v>48</v>
      </c>
      <c r="O313" s="86"/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234</v>
      </c>
      <c r="AT313" s="217" t="s">
        <v>147</v>
      </c>
      <c r="AU313" s="217" t="s">
        <v>87</v>
      </c>
      <c r="AY313" s="18" t="s">
        <v>144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8" t="s">
        <v>85</v>
      </c>
      <c r="BK313" s="218">
        <f>ROUND(I313*H313,2)</f>
        <v>0</v>
      </c>
      <c r="BL313" s="18" t="s">
        <v>234</v>
      </c>
      <c r="BM313" s="217" t="s">
        <v>1731</v>
      </c>
    </row>
    <row r="314" s="2" customFormat="1">
      <c r="A314" s="40"/>
      <c r="B314" s="41"/>
      <c r="C314" s="42"/>
      <c r="D314" s="221" t="s">
        <v>295</v>
      </c>
      <c r="E314" s="42"/>
      <c r="F314" s="252" t="s">
        <v>1732</v>
      </c>
      <c r="G314" s="42"/>
      <c r="H314" s="42"/>
      <c r="I314" s="253"/>
      <c r="J314" s="42"/>
      <c r="K314" s="42"/>
      <c r="L314" s="46"/>
      <c r="M314" s="254"/>
      <c r="N314" s="255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8" t="s">
        <v>295</v>
      </c>
      <c r="AU314" s="18" t="s">
        <v>87</v>
      </c>
    </row>
    <row r="315" s="2" customFormat="1" ht="16.5" customHeight="1">
      <c r="A315" s="40"/>
      <c r="B315" s="41"/>
      <c r="C315" s="206" t="s">
        <v>622</v>
      </c>
      <c r="D315" s="206" t="s">
        <v>147</v>
      </c>
      <c r="E315" s="207" t="s">
        <v>1733</v>
      </c>
      <c r="F315" s="208" t="s">
        <v>1734</v>
      </c>
      <c r="G315" s="209" t="s">
        <v>844</v>
      </c>
      <c r="H315" s="210">
        <v>1</v>
      </c>
      <c r="I315" s="211"/>
      <c r="J315" s="212">
        <f>ROUND(I315*H315,2)</f>
        <v>0</v>
      </c>
      <c r="K315" s="208" t="s">
        <v>32</v>
      </c>
      <c r="L315" s="46"/>
      <c r="M315" s="213" t="s">
        <v>32</v>
      </c>
      <c r="N315" s="214" t="s">
        <v>48</v>
      </c>
      <c r="O315" s="86"/>
      <c r="P315" s="215">
        <f>O315*H315</f>
        <v>0</v>
      </c>
      <c r="Q315" s="215">
        <v>0</v>
      </c>
      <c r="R315" s="215">
        <f>Q315*H315</f>
        <v>0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234</v>
      </c>
      <c r="AT315" s="217" t="s">
        <v>147</v>
      </c>
      <c r="AU315" s="217" t="s">
        <v>87</v>
      </c>
      <c r="AY315" s="18" t="s">
        <v>144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8" t="s">
        <v>85</v>
      </c>
      <c r="BK315" s="218">
        <f>ROUND(I315*H315,2)</f>
        <v>0</v>
      </c>
      <c r="BL315" s="18" t="s">
        <v>234</v>
      </c>
      <c r="BM315" s="217" t="s">
        <v>1735</v>
      </c>
    </row>
    <row r="316" s="2" customFormat="1">
      <c r="A316" s="40"/>
      <c r="B316" s="41"/>
      <c r="C316" s="42"/>
      <c r="D316" s="221" t="s">
        <v>295</v>
      </c>
      <c r="E316" s="42"/>
      <c r="F316" s="252" t="s">
        <v>1736</v>
      </c>
      <c r="G316" s="42"/>
      <c r="H316" s="42"/>
      <c r="I316" s="253"/>
      <c r="J316" s="42"/>
      <c r="K316" s="42"/>
      <c r="L316" s="46"/>
      <c r="M316" s="254"/>
      <c r="N316" s="255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8" t="s">
        <v>295</v>
      </c>
      <c r="AU316" s="18" t="s">
        <v>87</v>
      </c>
    </row>
    <row r="317" s="12" customFormat="1" ht="22.8" customHeight="1">
      <c r="A317" s="12"/>
      <c r="B317" s="190"/>
      <c r="C317" s="191"/>
      <c r="D317" s="192" t="s">
        <v>76</v>
      </c>
      <c r="E317" s="204" t="s">
        <v>870</v>
      </c>
      <c r="F317" s="204" t="s">
        <v>871</v>
      </c>
      <c r="G317" s="191"/>
      <c r="H317" s="191"/>
      <c r="I317" s="194"/>
      <c r="J317" s="205">
        <f>BK317</f>
        <v>0</v>
      </c>
      <c r="K317" s="191"/>
      <c r="L317" s="196"/>
      <c r="M317" s="197"/>
      <c r="N317" s="198"/>
      <c r="O317" s="198"/>
      <c r="P317" s="199">
        <f>SUM(P318:P319)</f>
        <v>0</v>
      </c>
      <c r="Q317" s="198"/>
      <c r="R317" s="199">
        <f>SUM(R318:R319)</f>
        <v>0.091070000000000012</v>
      </c>
      <c r="S317" s="198"/>
      <c r="T317" s="200">
        <f>SUM(T318:T319)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01" t="s">
        <v>87</v>
      </c>
      <c r="AT317" s="202" t="s">
        <v>76</v>
      </c>
      <c r="AU317" s="202" t="s">
        <v>85</v>
      </c>
      <c r="AY317" s="201" t="s">
        <v>144</v>
      </c>
      <c r="BK317" s="203">
        <f>SUM(BK318:BK319)</f>
        <v>0</v>
      </c>
    </row>
    <row r="318" s="2" customFormat="1" ht="21.75" customHeight="1">
      <c r="A318" s="40"/>
      <c r="B318" s="41"/>
      <c r="C318" s="206" t="s">
        <v>627</v>
      </c>
      <c r="D318" s="206" t="s">
        <v>147</v>
      </c>
      <c r="E318" s="207" t="s">
        <v>1737</v>
      </c>
      <c r="F318" s="208" t="s">
        <v>1738</v>
      </c>
      <c r="G318" s="209" t="s">
        <v>844</v>
      </c>
      <c r="H318" s="210">
        <v>7</v>
      </c>
      <c r="I318" s="211"/>
      <c r="J318" s="212">
        <f>ROUND(I318*H318,2)</f>
        <v>0</v>
      </c>
      <c r="K318" s="208" t="s">
        <v>32</v>
      </c>
      <c r="L318" s="46"/>
      <c r="M318" s="213" t="s">
        <v>32</v>
      </c>
      <c r="N318" s="214" t="s">
        <v>48</v>
      </c>
      <c r="O318" s="86"/>
      <c r="P318" s="215">
        <f>O318*H318</f>
        <v>0</v>
      </c>
      <c r="Q318" s="215">
        <v>0.013010000000000001</v>
      </c>
      <c r="R318" s="215">
        <f>Q318*H318</f>
        <v>0.091070000000000012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234</v>
      </c>
      <c r="AT318" s="217" t="s">
        <v>147</v>
      </c>
      <c r="AU318" s="217" t="s">
        <v>87</v>
      </c>
      <c r="AY318" s="18" t="s">
        <v>144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8" t="s">
        <v>85</v>
      </c>
      <c r="BK318" s="218">
        <f>ROUND(I318*H318,2)</f>
        <v>0</v>
      </c>
      <c r="BL318" s="18" t="s">
        <v>234</v>
      </c>
      <c r="BM318" s="217" t="s">
        <v>1739</v>
      </c>
    </row>
    <row r="319" s="2" customFormat="1">
      <c r="A319" s="40"/>
      <c r="B319" s="41"/>
      <c r="C319" s="42"/>
      <c r="D319" s="221" t="s">
        <v>295</v>
      </c>
      <c r="E319" s="42"/>
      <c r="F319" s="252" t="s">
        <v>1740</v>
      </c>
      <c r="G319" s="42"/>
      <c r="H319" s="42"/>
      <c r="I319" s="253"/>
      <c r="J319" s="42"/>
      <c r="K319" s="42"/>
      <c r="L319" s="46"/>
      <c r="M319" s="254"/>
      <c r="N319" s="255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8" t="s">
        <v>295</v>
      </c>
      <c r="AU319" s="18" t="s">
        <v>87</v>
      </c>
    </row>
    <row r="320" s="12" customFormat="1" ht="22.8" customHeight="1">
      <c r="A320" s="12"/>
      <c r="B320" s="190"/>
      <c r="C320" s="191"/>
      <c r="D320" s="192" t="s">
        <v>76</v>
      </c>
      <c r="E320" s="204" t="s">
        <v>900</v>
      </c>
      <c r="F320" s="204" t="s">
        <v>901</v>
      </c>
      <c r="G320" s="191"/>
      <c r="H320" s="191"/>
      <c r="I320" s="194"/>
      <c r="J320" s="205">
        <f>BK320</f>
        <v>0</v>
      </c>
      <c r="K320" s="191"/>
      <c r="L320" s="196"/>
      <c r="M320" s="197"/>
      <c r="N320" s="198"/>
      <c r="O320" s="198"/>
      <c r="P320" s="199">
        <f>SUM(P321:P360)</f>
        <v>0</v>
      </c>
      <c r="Q320" s="198"/>
      <c r="R320" s="199">
        <f>SUM(R321:R360)</f>
        <v>3.5848844499999997</v>
      </c>
      <c r="S320" s="198"/>
      <c r="T320" s="200">
        <f>SUM(T321:T360)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01" t="s">
        <v>87</v>
      </c>
      <c r="AT320" s="202" t="s">
        <v>76</v>
      </c>
      <c r="AU320" s="202" t="s">
        <v>85</v>
      </c>
      <c r="AY320" s="201" t="s">
        <v>144</v>
      </c>
      <c r="BK320" s="203">
        <f>SUM(BK321:BK360)</f>
        <v>0</v>
      </c>
    </row>
    <row r="321" s="2" customFormat="1" ht="44.25" customHeight="1">
      <c r="A321" s="40"/>
      <c r="B321" s="41"/>
      <c r="C321" s="206" t="s">
        <v>633</v>
      </c>
      <c r="D321" s="206" t="s">
        <v>147</v>
      </c>
      <c r="E321" s="207" t="s">
        <v>1741</v>
      </c>
      <c r="F321" s="208" t="s">
        <v>1742</v>
      </c>
      <c r="G321" s="209" t="s">
        <v>189</v>
      </c>
      <c r="H321" s="210">
        <v>37</v>
      </c>
      <c r="I321" s="211"/>
      <c r="J321" s="212">
        <f>ROUND(I321*H321,2)</f>
        <v>0</v>
      </c>
      <c r="K321" s="208" t="s">
        <v>151</v>
      </c>
      <c r="L321" s="46"/>
      <c r="M321" s="213" t="s">
        <v>32</v>
      </c>
      <c r="N321" s="214" t="s">
        <v>48</v>
      </c>
      <c r="O321" s="86"/>
      <c r="P321" s="215">
        <f>O321*H321</f>
        <v>0</v>
      </c>
      <c r="Q321" s="215">
        <v>0</v>
      </c>
      <c r="R321" s="215">
        <f>Q321*H321</f>
        <v>0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234</v>
      </c>
      <c r="AT321" s="217" t="s">
        <v>147</v>
      </c>
      <c r="AU321" s="217" t="s">
        <v>87</v>
      </c>
      <c r="AY321" s="18" t="s">
        <v>144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8" t="s">
        <v>85</v>
      </c>
      <c r="BK321" s="218">
        <f>ROUND(I321*H321,2)</f>
        <v>0</v>
      </c>
      <c r="BL321" s="18" t="s">
        <v>234</v>
      </c>
      <c r="BM321" s="217" t="s">
        <v>1743</v>
      </c>
    </row>
    <row r="322" s="2" customFormat="1" ht="44.25" customHeight="1">
      <c r="A322" s="40"/>
      <c r="B322" s="41"/>
      <c r="C322" s="206" t="s">
        <v>639</v>
      </c>
      <c r="D322" s="206" t="s">
        <v>147</v>
      </c>
      <c r="E322" s="207" t="s">
        <v>1744</v>
      </c>
      <c r="F322" s="208" t="s">
        <v>1745</v>
      </c>
      <c r="G322" s="209" t="s">
        <v>150</v>
      </c>
      <c r="H322" s="210">
        <v>2.25</v>
      </c>
      <c r="I322" s="211"/>
      <c r="J322" s="212">
        <f>ROUND(I322*H322,2)</f>
        <v>0</v>
      </c>
      <c r="K322" s="208" t="s">
        <v>151</v>
      </c>
      <c r="L322" s="46"/>
      <c r="M322" s="213" t="s">
        <v>32</v>
      </c>
      <c r="N322" s="214" t="s">
        <v>48</v>
      </c>
      <c r="O322" s="86"/>
      <c r="P322" s="215">
        <f>O322*H322</f>
        <v>0</v>
      </c>
      <c r="Q322" s="215">
        <v>0.00122</v>
      </c>
      <c r="R322" s="215">
        <f>Q322*H322</f>
        <v>0.002745</v>
      </c>
      <c r="S322" s="215">
        <v>0</v>
      </c>
      <c r="T322" s="216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7" t="s">
        <v>234</v>
      </c>
      <c r="AT322" s="217" t="s">
        <v>147</v>
      </c>
      <c r="AU322" s="217" t="s">
        <v>87</v>
      </c>
      <c r="AY322" s="18" t="s">
        <v>144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8" t="s">
        <v>85</v>
      </c>
      <c r="BK322" s="218">
        <f>ROUND(I322*H322,2)</f>
        <v>0</v>
      </c>
      <c r="BL322" s="18" t="s">
        <v>234</v>
      </c>
      <c r="BM322" s="217" t="s">
        <v>1746</v>
      </c>
    </row>
    <row r="323" s="2" customFormat="1">
      <c r="A323" s="40"/>
      <c r="B323" s="41"/>
      <c r="C323" s="206" t="s">
        <v>644</v>
      </c>
      <c r="D323" s="206" t="s">
        <v>147</v>
      </c>
      <c r="E323" s="207" t="s">
        <v>1747</v>
      </c>
      <c r="F323" s="208" t="s">
        <v>1748</v>
      </c>
      <c r="G323" s="209" t="s">
        <v>189</v>
      </c>
      <c r="H323" s="210">
        <v>26</v>
      </c>
      <c r="I323" s="211"/>
      <c r="J323" s="212">
        <f>ROUND(I323*H323,2)</f>
        <v>0</v>
      </c>
      <c r="K323" s="208" t="s">
        <v>151</v>
      </c>
      <c r="L323" s="46"/>
      <c r="M323" s="213" t="s">
        <v>32</v>
      </c>
      <c r="N323" s="214" t="s">
        <v>48</v>
      </c>
      <c r="O323" s="86"/>
      <c r="P323" s="215">
        <f>O323*H323</f>
        <v>0</v>
      </c>
      <c r="Q323" s="215">
        <v>0.0026700000000000001</v>
      </c>
      <c r="R323" s="215">
        <f>Q323*H323</f>
        <v>0.069419999999999996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234</v>
      </c>
      <c r="AT323" s="217" t="s">
        <v>147</v>
      </c>
      <c r="AU323" s="217" t="s">
        <v>87</v>
      </c>
      <c r="AY323" s="18" t="s">
        <v>144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8" t="s">
        <v>85</v>
      </c>
      <c r="BK323" s="218">
        <f>ROUND(I323*H323,2)</f>
        <v>0</v>
      </c>
      <c r="BL323" s="18" t="s">
        <v>234</v>
      </c>
      <c r="BM323" s="217" t="s">
        <v>1749</v>
      </c>
    </row>
    <row r="324" s="13" customFormat="1">
      <c r="A324" s="13"/>
      <c r="B324" s="219"/>
      <c r="C324" s="220"/>
      <c r="D324" s="221" t="s">
        <v>154</v>
      </c>
      <c r="E324" s="222" t="s">
        <v>32</v>
      </c>
      <c r="F324" s="223" t="s">
        <v>1750</v>
      </c>
      <c r="G324" s="220"/>
      <c r="H324" s="224">
        <v>26</v>
      </c>
      <c r="I324" s="225"/>
      <c r="J324" s="220"/>
      <c r="K324" s="220"/>
      <c r="L324" s="226"/>
      <c r="M324" s="227"/>
      <c r="N324" s="228"/>
      <c r="O324" s="228"/>
      <c r="P324" s="228"/>
      <c r="Q324" s="228"/>
      <c r="R324" s="228"/>
      <c r="S324" s="228"/>
      <c r="T324" s="22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0" t="s">
        <v>154</v>
      </c>
      <c r="AU324" s="230" t="s">
        <v>87</v>
      </c>
      <c r="AV324" s="13" t="s">
        <v>87</v>
      </c>
      <c r="AW324" s="13" t="s">
        <v>39</v>
      </c>
      <c r="AX324" s="13" t="s">
        <v>85</v>
      </c>
      <c r="AY324" s="230" t="s">
        <v>144</v>
      </c>
    </row>
    <row r="325" s="2" customFormat="1" ht="21.75" customHeight="1">
      <c r="A325" s="40"/>
      <c r="B325" s="41"/>
      <c r="C325" s="231" t="s">
        <v>649</v>
      </c>
      <c r="D325" s="231" t="s">
        <v>193</v>
      </c>
      <c r="E325" s="232" t="s">
        <v>1751</v>
      </c>
      <c r="F325" s="233" t="s">
        <v>1752</v>
      </c>
      <c r="G325" s="234" t="s">
        <v>189</v>
      </c>
      <c r="H325" s="235">
        <v>13</v>
      </c>
      <c r="I325" s="236"/>
      <c r="J325" s="237">
        <f>ROUND(I325*H325,2)</f>
        <v>0</v>
      </c>
      <c r="K325" s="233" t="s">
        <v>151</v>
      </c>
      <c r="L325" s="238"/>
      <c r="M325" s="239" t="s">
        <v>32</v>
      </c>
      <c r="N325" s="240" t="s">
        <v>48</v>
      </c>
      <c r="O325" s="86"/>
      <c r="P325" s="215">
        <f>O325*H325</f>
        <v>0</v>
      </c>
      <c r="Q325" s="215">
        <v>0.0019400000000000001</v>
      </c>
      <c r="R325" s="215">
        <f>Q325*H325</f>
        <v>0.025220000000000003</v>
      </c>
      <c r="S325" s="215">
        <v>0</v>
      </c>
      <c r="T325" s="216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7" t="s">
        <v>314</v>
      </c>
      <c r="AT325" s="217" t="s">
        <v>193</v>
      </c>
      <c r="AU325" s="217" t="s">
        <v>87</v>
      </c>
      <c r="AY325" s="18" t="s">
        <v>144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8" t="s">
        <v>85</v>
      </c>
      <c r="BK325" s="218">
        <f>ROUND(I325*H325,2)</f>
        <v>0</v>
      </c>
      <c r="BL325" s="18" t="s">
        <v>234</v>
      </c>
      <c r="BM325" s="217" t="s">
        <v>1753</v>
      </c>
    </row>
    <row r="326" s="2" customFormat="1" ht="16.5" customHeight="1">
      <c r="A326" s="40"/>
      <c r="B326" s="41"/>
      <c r="C326" s="231" t="s">
        <v>653</v>
      </c>
      <c r="D326" s="231" t="s">
        <v>193</v>
      </c>
      <c r="E326" s="232" t="s">
        <v>1754</v>
      </c>
      <c r="F326" s="233" t="s">
        <v>1755</v>
      </c>
      <c r="G326" s="234" t="s">
        <v>189</v>
      </c>
      <c r="H326" s="235">
        <v>16</v>
      </c>
      <c r="I326" s="236"/>
      <c r="J326" s="237">
        <f>ROUND(I326*H326,2)</f>
        <v>0</v>
      </c>
      <c r="K326" s="233" t="s">
        <v>151</v>
      </c>
      <c r="L326" s="238"/>
      <c r="M326" s="239" t="s">
        <v>32</v>
      </c>
      <c r="N326" s="240" t="s">
        <v>48</v>
      </c>
      <c r="O326" s="86"/>
      <c r="P326" s="215">
        <f>O326*H326</f>
        <v>0</v>
      </c>
      <c r="Q326" s="215">
        <v>0.00025000000000000001</v>
      </c>
      <c r="R326" s="215">
        <f>Q326*H326</f>
        <v>0.0040000000000000001</v>
      </c>
      <c r="S326" s="215">
        <v>0</v>
      </c>
      <c r="T326" s="216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7" t="s">
        <v>314</v>
      </c>
      <c r="AT326" s="217" t="s">
        <v>193</v>
      </c>
      <c r="AU326" s="217" t="s">
        <v>87</v>
      </c>
      <c r="AY326" s="18" t="s">
        <v>144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8" t="s">
        <v>85</v>
      </c>
      <c r="BK326" s="218">
        <f>ROUND(I326*H326,2)</f>
        <v>0</v>
      </c>
      <c r="BL326" s="18" t="s">
        <v>234</v>
      </c>
      <c r="BM326" s="217" t="s">
        <v>1756</v>
      </c>
    </row>
    <row r="327" s="2" customFormat="1">
      <c r="A327" s="40"/>
      <c r="B327" s="41"/>
      <c r="C327" s="206" t="s">
        <v>657</v>
      </c>
      <c r="D327" s="206" t="s">
        <v>147</v>
      </c>
      <c r="E327" s="207" t="s">
        <v>1757</v>
      </c>
      <c r="F327" s="208" t="s">
        <v>1758</v>
      </c>
      <c r="G327" s="209" t="s">
        <v>178</v>
      </c>
      <c r="H327" s="210">
        <v>92.5</v>
      </c>
      <c r="I327" s="211"/>
      <c r="J327" s="212">
        <f>ROUND(I327*H327,2)</f>
        <v>0</v>
      </c>
      <c r="K327" s="208" t="s">
        <v>151</v>
      </c>
      <c r="L327" s="46"/>
      <c r="M327" s="213" t="s">
        <v>32</v>
      </c>
      <c r="N327" s="214" t="s">
        <v>48</v>
      </c>
      <c r="O327" s="86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234</v>
      </c>
      <c r="AT327" s="217" t="s">
        <v>147</v>
      </c>
      <c r="AU327" s="217" t="s">
        <v>87</v>
      </c>
      <c r="AY327" s="18" t="s">
        <v>144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8" t="s">
        <v>85</v>
      </c>
      <c r="BK327" s="218">
        <f>ROUND(I327*H327,2)</f>
        <v>0</v>
      </c>
      <c r="BL327" s="18" t="s">
        <v>234</v>
      </c>
      <c r="BM327" s="217" t="s">
        <v>1759</v>
      </c>
    </row>
    <row r="328" s="13" customFormat="1">
      <c r="A328" s="13"/>
      <c r="B328" s="219"/>
      <c r="C328" s="220"/>
      <c r="D328" s="221" t="s">
        <v>154</v>
      </c>
      <c r="E328" s="222" t="s">
        <v>32</v>
      </c>
      <c r="F328" s="223" t="s">
        <v>1760</v>
      </c>
      <c r="G328" s="220"/>
      <c r="H328" s="224">
        <v>92.5</v>
      </c>
      <c r="I328" s="225"/>
      <c r="J328" s="220"/>
      <c r="K328" s="220"/>
      <c r="L328" s="226"/>
      <c r="M328" s="227"/>
      <c r="N328" s="228"/>
      <c r="O328" s="228"/>
      <c r="P328" s="228"/>
      <c r="Q328" s="228"/>
      <c r="R328" s="228"/>
      <c r="S328" s="228"/>
      <c r="T328" s="22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0" t="s">
        <v>154</v>
      </c>
      <c r="AU328" s="230" t="s">
        <v>87</v>
      </c>
      <c r="AV328" s="13" t="s">
        <v>87</v>
      </c>
      <c r="AW328" s="13" t="s">
        <v>39</v>
      </c>
      <c r="AX328" s="13" t="s">
        <v>85</v>
      </c>
      <c r="AY328" s="230" t="s">
        <v>144</v>
      </c>
    </row>
    <row r="329" s="2" customFormat="1" ht="21.75" customHeight="1">
      <c r="A329" s="40"/>
      <c r="B329" s="41"/>
      <c r="C329" s="231" t="s">
        <v>663</v>
      </c>
      <c r="D329" s="231" t="s">
        <v>193</v>
      </c>
      <c r="E329" s="232" t="s">
        <v>1761</v>
      </c>
      <c r="F329" s="233" t="s">
        <v>1762</v>
      </c>
      <c r="G329" s="234" t="s">
        <v>150</v>
      </c>
      <c r="H329" s="235">
        <v>0.79200000000000004</v>
      </c>
      <c r="I329" s="236"/>
      <c r="J329" s="237">
        <f>ROUND(I329*H329,2)</f>
        <v>0</v>
      </c>
      <c r="K329" s="233" t="s">
        <v>151</v>
      </c>
      <c r="L329" s="238"/>
      <c r="M329" s="239" t="s">
        <v>32</v>
      </c>
      <c r="N329" s="240" t="s">
        <v>48</v>
      </c>
      <c r="O329" s="86"/>
      <c r="P329" s="215">
        <f>O329*H329</f>
        <v>0</v>
      </c>
      <c r="Q329" s="215">
        <v>0.55000000000000004</v>
      </c>
      <c r="R329" s="215">
        <f>Q329*H329</f>
        <v>0.43560000000000004</v>
      </c>
      <c r="S329" s="215">
        <v>0</v>
      </c>
      <c r="T329" s="216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7" t="s">
        <v>314</v>
      </c>
      <c r="AT329" s="217" t="s">
        <v>193</v>
      </c>
      <c r="AU329" s="217" t="s">
        <v>87</v>
      </c>
      <c r="AY329" s="18" t="s">
        <v>144</v>
      </c>
      <c r="BE329" s="218">
        <f>IF(N329="základní",J329,0)</f>
        <v>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8" t="s">
        <v>85</v>
      </c>
      <c r="BK329" s="218">
        <f>ROUND(I329*H329,2)</f>
        <v>0</v>
      </c>
      <c r="BL329" s="18" t="s">
        <v>234</v>
      </c>
      <c r="BM329" s="217" t="s">
        <v>1763</v>
      </c>
    </row>
    <row r="330" s="13" customFormat="1">
      <c r="A330" s="13"/>
      <c r="B330" s="219"/>
      <c r="C330" s="220"/>
      <c r="D330" s="221" t="s">
        <v>154</v>
      </c>
      <c r="E330" s="222" t="s">
        <v>32</v>
      </c>
      <c r="F330" s="223" t="s">
        <v>1764</v>
      </c>
      <c r="G330" s="220"/>
      <c r="H330" s="224">
        <v>0.73999999999999999</v>
      </c>
      <c r="I330" s="225"/>
      <c r="J330" s="220"/>
      <c r="K330" s="220"/>
      <c r="L330" s="226"/>
      <c r="M330" s="227"/>
      <c r="N330" s="228"/>
      <c r="O330" s="228"/>
      <c r="P330" s="228"/>
      <c r="Q330" s="228"/>
      <c r="R330" s="228"/>
      <c r="S330" s="228"/>
      <c r="T330" s="22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0" t="s">
        <v>154</v>
      </c>
      <c r="AU330" s="230" t="s">
        <v>87</v>
      </c>
      <c r="AV330" s="13" t="s">
        <v>87</v>
      </c>
      <c r="AW330" s="13" t="s">
        <v>39</v>
      </c>
      <c r="AX330" s="13" t="s">
        <v>85</v>
      </c>
      <c r="AY330" s="230" t="s">
        <v>144</v>
      </c>
    </row>
    <row r="331" s="13" customFormat="1">
      <c r="A331" s="13"/>
      <c r="B331" s="219"/>
      <c r="C331" s="220"/>
      <c r="D331" s="221" t="s">
        <v>154</v>
      </c>
      <c r="E331" s="220"/>
      <c r="F331" s="223" t="s">
        <v>1765</v>
      </c>
      <c r="G331" s="220"/>
      <c r="H331" s="224">
        <v>0.79200000000000004</v>
      </c>
      <c r="I331" s="225"/>
      <c r="J331" s="220"/>
      <c r="K331" s="220"/>
      <c r="L331" s="226"/>
      <c r="M331" s="227"/>
      <c r="N331" s="228"/>
      <c r="O331" s="228"/>
      <c r="P331" s="228"/>
      <c r="Q331" s="228"/>
      <c r="R331" s="228"/>
      <c r="S331" s="228"/>
      <c r="T331" s="229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0" t="s">
        <v>154</v>
      </c>
      <c r="AU331" s="230" t="s">
        <v>87</v>
      </c>
      <c r="AV331" s="13" t="s">
        <v>87</v>
      </c>
      <c r="AW331" s="13" t="s">
        <v>4</v>
      </c>
      <c r="AX331" s="13" t="s">
        <v>85</v>
      </c>
      <c r="AY331" s="230" t="s">
        <v>144</v>
      </c>
    </row>
    <row r="332" s="2" customFormat="1" ht="55.5" customHeight="1">
      <c r="A332" s="40"/>
      <c r="B332" s="41"/>
      <c r="C332" s="206" t="s">
        <v>669</v>
      </c>
      <c r="D332" s="206" t="s">
        <v>147</v>
      </c>
      <c r="E332" s="207" t="s">
        <v>1766</v>
      </c>
      <c r="F332" s="208" t="s">
        <v>1767</v>
      </c>
      <c r="G332" s="209" t="s">
        <v>178</v>
      </c>
      <c r="H332" s="210">
        <v>86.599999999999994</v>
      </c>
      <c r="I332" s="211"/>
      <c r="J332" s="212">
        <f>ROUND(I332*H332,2)</f>
        <v>0</v>
      </c>
      <c r="K332" s="208" t="s">
        <v>151</v>
      </c>
      <c r="L332" s="46"/>
      <c r="M332" s="213" t="s">
        <v>32</v>
      </c>
      <c r="N332" s="214" t="s">
        <v>48</v>
      </c>
      <c r="O332" s="86"/>
      <c r="P332" s="215">
        <f>O332*H332</f>
        <v>0</v>
      </c>
      <c r="Q332" s="215">
        <v>0</v>
      </c>
      <c r="R332" s="215">
        <f>Q332*H332</f>
        <v>0</v>
      </c>
      <c r="S332" s="215">
        <v>0</v>
      </c>
      <c r="T332" s="216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7" t="s">
        <v>234</v>
      </c>
      <c r="AT332" s="217" t="s">
        <v>147</v>
      </c>
      <c r="AU332" s="217" t="s">
        <v>87</v>
      </c>
      <c r="AY332" s="18" t="s">
        <v>144</v>
      </c>
      <c r="BE332" s="218">
        <f>IF(N332="základní",J332,0)</f>
        <v>0</v>
      </c>
      <c r="BF332" s="218">
        <f>IF(N332="snížená",J332,0)</f>
        <v>0</v>
      </c>
      <c r="BG332" s="218">
        <f>IF(N332="zákl. přenesená",J332,0)</f>
        <v>0</v>
      </c>
      <c r="BH332" s="218">
        <f>IF(N332="sníž. přenesená",J332,0)</f>
        <v>0</v>
      </c>
      <c r="BI332" s="218">
        <f>IF(N332="nulová",J332,0)</f>
        <v>0</v>
      </c>
      <c r="BJ332" s="18" t="s">
        <v>85</v>
      </c>
      <c r="BK332" s="218">
        <f>ROUND(I332*H332,2)</f>
        <v>0</v>
      </c>
      <c r="BL332" s="18" t="s">
        <v>234</v>
      </c>
      <c r="BM332" s="217" t="s">
        <v>1768</v>
      </c>
    </row>
    <row r="333" s="13" customFormat="1">
      <c r="A333" s="13"/>
      <c r="B333" s="219"/>
      <c r="C333" s="220"/>
      <c r="D333" s="221" t="s">
        <v>154</v>
      </c>
      <c r="E333" s="222" t="s">
        <v>32</v>
      </c>
      <c r="F333" s="223" t="s">
        <v>1769</v>
      </c>
      <c r="G333" s="220"/>
      <c r="H333" s="224">
        <v>24.699999999999999</v>
      </c>
      <c r="I333" s="225"/>
      <c r="J333" s="220"/>
      <c r="K333" s="220"/>
      <c r="L333" s="226"/>
      <c r="M333" s="227"/>
      <c r="N333" s="228"/>
      <c r="O333" s="228"/>
      <c r="P333" s="228"/>
      <c r="Q333" s="228"/>
      <c r="R333" s="228"/>
      <c r="S333" s="228"/>
      <c r="T333" s="229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0" t="s">
        <v>154</v>
      </c>
      <c r="AU333" s="230" t="s">
        <v>87</v>
      </c>
      <c r="AV333" s="13" t="s">
        <v>87</v>
      </c>
      <c r="AW333" s="13" t="s">
        <v>39</v>
      </c>
      <c r="AX333" s="13" t="s">
        <v>77</v>
      </c>
      <c r="AY333" s="230" t="s">
        <v>144</v>
      </c>
    </row>
    <row r="334" s="13" customFormat="1">
      <c r="A334" s="13"/>
      <c r="B334" s="219"/>
      <c r="C334" s="220"/>
      <c r="D334" s="221" t="s">
        <v>154</v>
      </c>
      <c r="E334" s="222" t="s">
        <v>32</v>
      </c>
      <c r="F334" s="223" t="s">
        <v>1770</v>
      </c>
      <c r="G334" s="220"/>
      <c r="H334" s="224">
        <v>24.109999999999999</v>
      </c>
      <c r="I334" s="225"/>
      <c r="J334" s="220"/>
      <c r="K334" s="220"/>
      <c r="L334" s="226"/>
      <c r="M334" s="227"/>
      <c r="N334" s="228"/>
      <c r="O334" s="228"/>
      <c r="P334" s="228"/>
      <c r="Q334" s="228"/>
      <c r="R334" s="228"/>
      <c r="S334" s="228"/>
      <c r="T334" s="22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0" t="s">
        <v>154</v>
      </c>
      <c r="AU334" s="230" t="s">
        <v>87</v>
      </c>
      <c r="AV334" s="13" t="s">
        <v>87</v>
      </c>
      <c r="AW334" s="13" t="s">
        <v>39</v>
      </c>
      <c r="AX334" s="13" t="s">
        <v>77</v>
      </c>
      <c r="AY334" s="230" t="s">
        <v>144</v>
      </c>
    </row>
    <row r="335" s="13" customFormat="1">
      <c r="A335" s="13"/>
      <c r="B335" s="219"/>
      <c r="C335" s="220"/>
      <c r="D335" s="221" t="s">
        <v>154</v>
      </c>
      <c r="E335" s="222" t="s">
        <v>32</v>
      </c>
      <c r="F335" s="223" t="s">
        <v>1771</v>
      </c>
      <c r="G335" s="220"/>
      <c r="H335" s="224">
        <v>23.789999999999999</v>
      </c>
      <c r="I335" s="225"/>
      <c r="J335" s="220"/>
      <c r="K335" s="220"/>
      <c r="L335" s="226"/>
      <c r="M335" s="227"/>
      <c r="N335" s="228"/>
      <c r="O335" s="228"/>
      <c r="P335" s="228"/>
      <c r="Q335" s="228"/>
      <c r="R335" s="228"/>
      <c r="S335" s="228"/>
      <c r="T335" s="22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0" t="s">
        <v>154</v>
      </c>
      <c r="AU335" s="230" t="s">
        <v>87</v>
      </c>
      <c r="AV335" s="13" t="s">
        <v>87</v>
      </c>
      <c r="AW335" s="13" t="s">
        <v>39</v>
      </c>
      <c r="AX335" s="13" t="s">
        <v>77</v>
      </c>
      <c r="AY335" s="230" t="s">
        <v>144</v>
      </c>
    </row>
    <row r="336" s="13" customFormat="1">
      <c r="A336" s="13"/>
      <c r="B336" s="219"/>
      <c r="C336" s="220"/>
      <c r="D336" s="221" t="s">
        <v>154</v>
      </c>
      <c r="E336" s="222" t="s">
        <v>32</v>
      </c>
      <c r="F336" s="223" t="s">
        <v>1772</v>
      </c>
      <c r="G336" s="220"/>
      <c r="H336" s="224">
        <v>14</v>
      </c>
      <c r="I336" s="225"/>
      <c r="J336" s="220"/>
      <c r="K336" s="220"/>
      <c r="L336" s="226"/>
      <c r="M336" s="227"/>
      <c r="N336" s="228"/>
      <c r="O336" s="228"/>
      <c r="P336" s="228"/>
      <c r="Q336" s="228"/>
      <c r="R336" s="228"/>
      <c r="S336" s="228"/>
      <c r="T336" s="229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0" t="s">
        <v>154</v>
      </c>
      <c r="AU336" s="230" t="s">
        <v>87</v>
      </c>
      <c r="AV336" s="13" t="s">
        <v>87</v>
      </c>
      <c r="AW336" s="13" t="s">
        <v>39</v>
      </c>
      <c r="AX336" s="13" t="s">
        <v>77</v>
      </c>
      <c r="AY336" s="230" t="s">
        <v>144</v>
      </c>
    </row>
    <row r="337" s="14" customFormat="1">
      <c r="A337" s="14"/>
      <c r="B337" s="241"/>
      <c r="C337" s="242"/>
      <c r="D337" s="221" t="s">
        <v>154</v>
      </c>
      <c r="E337" s="243" t="s">
        <v>32</v>
      </c>
      <c r="F337" s="244" t="s">
        <v>205</v>
      </c>
      <c r="G337" s="242"/>
      <c r="H337" s="245">
        <v>86.599999999999994</v>
      </c>
      <c r="I337" s="246"/>
      <c r="J337" s="242"/>
      <c r="K337" s="242"/>
      <c r="L337" s="247"/>
      <c r="M337" s="248"/>
      <c r="N337" s="249"/>
      <c r="O337" s="249"/>
      <c r="P337" s="249"/>
      <c r="Q337" s="249"/>
      <c r="R337" s="249"/>
      <c r="S337" s="249"/>
      <c r="T337" s="25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1" t="s">
        <v>154</v>
      </c>
      <c r="AU337" s="251" t="s">
        <v>87</v>
      </c>
      <c r="AV337" s="14" t="s">
        <v>152</v>
      </c>
      <c r="AW337" s="14" t="s">
        <v>39</v>
      </c>
      <c r="AX337" s="14" t="s">
        <v>85</v>
      </c>
      <c r="AY337" s="251" t="s">
        <v>144</v>
      </c>
    </row>
    <row r="338" s="2" customFormat="1" ht="21.75" customHeight="1">
      <c r="A338" s="40"/>
      <c r="B338" s="41"/>
      <c r="C338" s="231" t="s">
        <v>673</v>
      </c>
      <c r="D338" s="231" t="s">
        <v>193</v>
      </c>
      <c r="E338" s="232" t="s">
        <v>1773</v>
      </c>
      <c r="F338" s="233" t="s">
        <v>1774</v>
      </c>
      <c r="G338" s="234" t="s">
        <v>150</v>
      </c>
      <c r="H338" s="235">
        <v>1.4570000000000001</v>
      </c>
      <c r="I338" s="236"/>
      <c r="J338" s="237">
        <f>ROUND(I338*H338,2)</f>
        <v>0</v>
      </c>
      <c r="K338" s="233" t="s">
        <v>151</v>
      </c>
      <c r="L338" s="238"/>
      <c r="M338" s="239" t="s">
        <v>32</v>
      </c>
      <c r="N338" s="240" t="s">
        <v>48</v>
      </c>
      <c r="O338" s="86"/>
      <c r="P338" s="215">
        <f>O338*H338</f>
        <v>0</v>
      </c>
      <c r="Q338" s="215">
        <v>0.55000000000000004</v>
      </c>
      <c r="R338" s="215">
        <f>Q338*H338</f>
        <v>0.80135000000000012</v>
      </c>
      <c r="S338" s="215">
        <v>0</v>
      </c>
      <c r="T338" s="216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7" t="s">
        <v>314</v>
      </c>
      <c r="AT338" s="217" t="s">
        <v>193</v>
      </c>
      <c r="AU338" s="217" t="s">
        <v>87</v>
      </c>
      <c r="AY338" s="18" t="s">
        <v>144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8" t="s">
        <v>85</v>
      </c>
      <c r="BK338" s="218">
        <f>ROUND(I338*H338,2)</f>
        <v>0</v>
      </c>
      <c r="BL338" s="18" t="s">
        <v>234</v>
      </c>
      <c r="BM338" s="217" t="s">
        <v>1775</v>
      </c>
    </row>
    <row r="339" s="13" customFormat="1">
      <c r="A339" s="13"/>
      <c r="B339" s="219"/>
      <c r="C339" s="220"/>
      <c r="D339" s="221" t="s">
        <v>154</v>
      </c>
      <c r="E339" s="222" t="s">
        <v>32</v>
      </c>
      <c r="F339" s="223" t="s">
        <v>1776</v>
      </c>
      <c r="G339" s="220"/>
      <c r="H339" s="224">
        <v>0.35599999999999998</v>
      </c>
      <c r="I339" s="225"/>
      <c r="J339" s="220"/>
      <c r="K339" s="220"/>
      <c r="L339" s="226"/>
      <c r="M339" s="227"/>
      <c r="N339" s="228"/>
      <c r="O339" s="228"/>
      <c r="P339" s="228"/>
      <c r="Q339" s="228"/>
      <c r="R339" s="228"/>
      <c r="S339" s="228"/>
      <c r="T339" s="22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0" t="s">
        <v>154</v>
      </c>
      <c r="AU339" s="230" t="s">
        <v>87</v>
      </c>
      <c r="AV339" s="13" t="s">
        <v>87</v>
      </c>
      <c r="AW339" s="13" t="s">
        <v>39</v>
      </c>
      <c r="AX339" s="13" t="s">
        <v>77</v>
      </c>
      <c r="AY339" s="230" t="s">
        <v>144</v>
      </c>
    </row>
    <row r="340" s="13" customFormat="1">
      <c r="A340" s="13"/>
      <c r="B340" s="219"/>
      <c r="C340" s="220"/>
      <c r="D340" s="221" t="s">
        <v>154</v>
      </c>
      <c r="E340" s="222" t="s">
        <v>32</v>
      </c>
      <c r="F340" s="223" t="s">
        <v>1777</v>
      </c>
      <c r="G340" s="220"/>
      <c r="H340" s="224">
        <v>0.34699999999999998</v>
      </c>
      <c r="I340" s="225"/>
      <c r="J340" s="220"/>
      <c r="K340" s="220"/>
      <c r="L340" s="226"/>
      <c r="M340" s="227"/>
      <c r="N340" s="228"/>
      <c r="O340" s="228"/>
      <c r="P340" s="228"/>
      <c r="Q340" s="228"/>
      <c r="R340" s="228"/>
      <c r="S340" s="228"/>
      <c r="T340" s="22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0" t="s">
        <v>154</v>
      </c>
      <c r="AU340" s="230" t="s">
        <v>87</v>
      </c>
      <c r="AV340" s="13" t="s">
        <v>87</v>
      </c>
      <c r="AW340" s="13" t="s">
        <v>39</v>
      </c>
      <c r="AX340" s="13" t="s">
        <v>77</v>
      </c>
      <c r="AY340" s="230" t="s">
        <v>144</v>
      </c>
    </row>
    <row r="341" s="13" customFormat="1">
      <c r="A341" s="13"/>
      <c r="B341" s="219"/>
      <c r="C341" s="220"/>
      <c r="D341" s="221" t="s">
        <v>154</v>
      </c>
      <c r="E341" s="222" t="s">
        <v>32</v>
      </c>
      <c r="F341" s="223" t="s">
        <v>1778</v>
      </c>
      <c r="G341" s="220"/>
      <c r="H341" s="224">
        <v>0.45700000000000002</v>
      </c>
      <c r="I341" s="225"/>
      <c r="J341" s="220"/>
      <c r="K341" s="220"/>
      <c r="L341" s="226"/>
      <c r="M341" s="227"/>
      <c r="N341" s="228"/>
      <c r="O341" s="228"/>
      <c r="P341" s="228"/>
      <c r="Q341" s="228"/>
      <c r="R341" s="228"/>
      <c r="S341" s="228"/>
      <c r="T341" s="22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0" t="s">
        <v>154</v>
      </c>
      <c r="AU341" s="230" t="s">
        <v>87</v>
      </c>
      <c r="AV341" s="13" t="s">
        <v>87</v>
      </c>
      <c r="AW341" s="13" t="s">
        <v>39</v>
      </c>
      <c r="AX341" s="13" t="s">
        <v>77</v>
      </c>
      <c r="AY341" s="230" t="s">
        <v>144</v>
      </c>
    </row>
    <row r="342" s="13" customFormat="1">
      <c r="A342" s="13"/>
      <c r="B342" s="219"/>
      <c r="C342" s="220"/>
      <c r="D342" s="221" t="s">
        <v>154</v>
      </c>
      <c r="E342" s="222" t="s">
        <v>32</v>
      </c>
      <c r="F342" s="223" t="s">
        <v>1779</v>
      </c>
      <c r="G342" s="220"/>
      <c r="H342" s="224">
        <v>0.20200000000000001</v>
      </c>
      <c r="I342" s="225"/>
      <c r="J342" s="220"/>
      <c r="K342" s="220"/>
      <c r="L342" s="226"/>
      <c r="M342" s="227"/>
      <c r="N342" s="228"/>
      <c r="O342" s="228"/>
      <c r="P342" s="228"/>
      <c r="Q342" s="228"/>
      <c r="R342" s="228"/>
      <c r="S342" s="228"/>
      <c r="T342" s="229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0" t="s">
        <v>154</v>
      </c>
      <c r="AU342" s="230" t="s">
        <v>87</v>
      </c>
      <c r="AV342" s="13" t="s">
        <v>87</v>
      </c>
      <c r="AW342" s="13" t="s">
        <v>39</v>
      </c>
      <c r="AX342" s="13" t="s">
        <v>77</v>
      </c>
      <c r="AY342" s="230" t="s">
        <v>144</v>
      </c>
    </row>
    <row r="343" s="14" customFormat="1">
      <c r="A343" s="14"/>
      <c r="B343" s="241"/>
      <c r="C343" s="242"/>
      <c r="D343" s="221" t="s">
        <v>154</v>
      </c>
      <c r="E343" s="243" t="s">
        <v>32</v>
      </c>
      <c r="F343" s="244" t="s">
        <v>205</v>
      </c>
      <c r="G343" s="242"/>
      <c r="H343" s="245">
        <v>1.3620000000000001</v>
      </c>
      <c r="I343" s="246"/>
      <c r="J343" s="242"/>
      <c r="K343" s="242"/>
      <c r="L343" s="247"/>
      <c r="M343" s="248"/>
      <c r="N343" s="249"/>
      <c r="O343" s="249"/>
      <c r="P343" s="249"/>
      <c r="Q343" s="249"/>
      <c r="R343" s="249"/>
      <c r="S343" s="249"/>
      <c r="T343" s="250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1" t="s">
        <v>154</v>
      </c>
      <c r="AU343" s="251" t="s">
        <v>87</v>
      </c>
      <c r="AV343" s="14" t="s">
        <v>152</v>
      </c>
      <c r="AW343" s="14" t="s">
        <v>39</v>
      </c>
      <c r="AX343" s="14" t="s">
        <v>85</v>
      </c>
      <c r="AY343" s="251" t="s">
        <v>144</v>
      </c>
    </row>
    <row r="344" s="13" customFormat="1">
      <c r="A344" s="13"/>
      <c r="B344" s="219"/>
      <c r="C344" s="220"/>
      <c r="D344" s="221" t="s">
        <v>154</v>
      </c>
      <c r="E344" s="220"/>
      <c r="F344" s="223" t="s">
        <v>1780</v>
      </c>
      <c r="G344" s="220"/>
      <c r="H344" s="224">
        <v>1.4570000000000001</v>
      </c>
      <c r="I344" s="225"/>
      <c r="J344" s="220"/>
      <c r="K344" s="220"/>
      <c r="L344" s="226"/>
      <c r="M344" s="227"/>
      <c r="N344" s="228"/>
      <c r="O344" s="228"/>
      <c r="P344" s="228"/>
      <c r="Q344" s="228"/>
      <c r="R344" s="228"/>
      <c r="S344" s="228"/>
      <c r="T344" s="229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0" t="s">
        <v>154</v>
      </c>
      <c r="AU344" s="230" t="s">
        <v>87</v>
      </c>
      <c r="AV344" s="13" t="s">
        <v>87</v>
      </c>
      <c r="AW344" s="13" t="s">
        <v>4</v>
      </c>
      <c r="AX344" s="13" t="s">
        <v>85</v>
      </c>
      <c r="AY344" s="230" t="s">
        <v>144</v>
      </c>
    </row>
    <row r="345" s="2" customFormat="1" ht="55.5" customHeight="1">
      <c r="A345" s="40"/>
      <c r="B345" s="41"/>
      <c r="C345" s="206" t="s">
        <v>677</v>
      </c>
      <c r="D345" s="206" t="s">
        <v>147</v>
      </c>
      <c r="E345" s="207" t="s">
        <v>1781</v>
      </c>
      <c r="F345" s="208" t="s">
        <v>1782</v>
      </c>
      <c r="G345" s="209" t="s">
        <v>167</v>
      </c>
      <c r="H345" s="210">
        <v>53.299999999999997</v>
      </c>
      <c r="I345" s="211"/>
      <c r="J345" s="212">
        <f>ROUND(I345*H345,2)</f>
        <v>0</v>
      </c>
      <c r="K345" s="208" t="s">
        <v>151</v>
      </c>
      <c r="L345" s="46"/>
      <c r="M345" s="213" t="s">
        <v>32</v>
      </c>
      <c r="N345" s="214" t="s">
        <v>48</v>
      </c>
      <c r="O345" s="86"/>
      <c r="P345" s="215">
        <f>O345*H345</f>
        <v>0</v>
      </c>
      <c r="Q345" s="215">
        <v>0.0099600000000000001</v>
      </c>
      <c r="R345" s="215">
        <f>Q345*H345</f>
        <v>0.53086800000000001</v>
      </c>
      <c r="S345" s="215">
        <v>0</v>
      </c>
      <c r="T345" s="216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7" t="s">
        <v>234</v>
      </c>
      <c r="AT345" s="217" t="s">
        <v>147</v>
      </c>
      <c r="AU345" s="217" t="s">
        <v>87</v>
      </c>
      <c r="AY345" s="18" t="s">
        <v>144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8" t="s">
        <v>85</v>
      </c>
      <c r="BK345" s="218">
        <f>ROUND(I345*H345,2)</f>
        <v>0</v>
      </c>
      <c r="BL345" s="18" t="s">
        <v>234</v>
      </c>
      <c r="BM345" s="217" t="s">
        <v>1783</v>
      </c>
    </row>
    <row r="346" s="13" customFormat="1">
      <c r="A346" s="13"/>
      <c r="B346" s="219"/>
      <c r="C346" s="220"/>
      <c r="D346" s="221" t="s">
        <v>154</v>
      </c>
      <c r="E346" s="222" t="s">
        <v>32</v>
      </c>
      <c r="F346" s="223" t="s">
        <v>1703</v>
      </c>
      <c r="G346" s="220"/>
      <c r="H346" s="224">
        <v>53.299999999999997</v>
      </c>
      <c r="I346" s="225"/>
      <c r="J346" s="220"/>
      <c r="K346" s="220"/>
      <c r="L346" s="226"/>
      <c r="M346" s="227"/>
      <c r="N346" s="228"/>
      <c r="O346" s="228"/>
      <c r="P346" s="228"/>
      <c r="Q346" s="228"/>
      <c r="R346" s="228"/>
      <c r="S346" s="228"/>
      <c r="T346" s="229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0" t="s">
        <v>154</v>
      </c>
      <c r="AU346" s="230" t="s">
        <v>87</v>
      </c>
      <c r="AV346" s="13" t="s">
        <v>87</v>
      </c>
      <c r="AW346" s="13" t="s">
        <v>39</v>
      </c>
      <c r="AX346" s="13" t="s">
        <v>85</v>
      </c>
      <c r="AY346" s="230" t="s">
        <v>144</v>
      </c>
    </row>
    <row r="347" s="2" customFormat="1" ht="55.5" customHeight="1">
      <c r="A347" s="40"/>
      <c r="B347" s="41"/>
      <c r="C347" s="206" t="s">
        <v>683</v>
      </c>
      <c r="D347" s="206" t="s">
        <v>147</v>
      </c>
      <c r="E347" s="207" t="s">
        <v>1784</v>
      </c>
      <c r="F347" s="208" t="s">
        <v>1785</v>
      </c>
      <c r="G347" s="209" t="s">
        <v>167</v>
      </c>
      <c r="H347" s="210">
        <v>53.299999999999997</v>
      </c>
      <c r="I347" s="211"/>
      <c r="J347" s="212">
        <f>ROUND(I347*H347,2)</f>
        <v>0</v>
      </c>
      <c r="K347" s="208" t="s">
        <v>151</v>
      </c>
      <c r="L347" s="46"/>
      <c r="M347" s="213" t="s">
        <v>32</v>
      </c>
      <c r="N347" s="214" t="s">
        <v>48</v>
      </c>
      <c r="O347" s="86"/>
      <c r="P347" s="215">
        <f>O347*H347</f>
        <v>0</v>
      </c>
      <c r="Q347" s="215">
        <v>0.01423</v>
      </c>
      <c r="R347" s="215">
        <f>Q347*H347</f>
        <v>0.75845899999999988</v>
      </c>
      <c r="S347" s="215">
        <v>0</v>
      </c>
      <c r="T347" s="21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7" t="s">
        <v>234</v>
      </c>
      <c r="AT347" s="217" t="s">
        <v>147</v>
      </c>
      <c r="AU347" s="217" t="s">
        <v>87</v>
      </c>
      <c r="AY347" s="18" t="s">
        <v>144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8" t="s">
        <v>85</v>
      </c>
      <c r="BK347" s="218">
        <f>ROUND(I347*H347,2)</f>
        <v>0</v>
      </c>
      <c r="BL347" s="18" t="s">
        <v>234</v>
      </c>
      <c r="BM347" s="217" t="s">
        <v>1786</v>
      </c>
    </row>
    <row r="348" s="13" customFormat="1">
      <c r="A348" s="13"/>
      <c r="B348" s="219"/>
      <c r="C348" s="220"/>
      <c r="D348" s="221" t="s">
        <v>154</v>
      </c>
      <c r="E348" s="222" t="s">
        <v>32</v>
      </c>
      <c r="F348" s="223" t="s">
        <v>1703</v>
      </c>
      <c r="G348" s="220"/>
      <c r="H348" s="224">
        <v>53.299999999999997</v>
      </c>
      <c r="I348" s="225"/>
      <c r="J348" s="220"/>
      <c r="K348" s="220"/>
      <c r="L348" s="226"/>
      <c r="M348" s="227"/>
      <c r="N348" s="228"/>
      <c r="O348" s="228"/>
      <c r="P348" s="228"/>
      <c r="Q348" s="228"/>
      <c r="R348" s="228"/>
      <c r="S348" s="228"/>
      <c r="T348" s="22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0" t="s">
        <v>154</v>
      </c>
      <c r="AU348" s="230" t="s">
        <v>87</v>
      </c>
      <c r="AV348" s="13" t="s">
        <v>87</v>
      </c>
      <c r="AW348" s="13" t="s">
        <v>39</v>
      </c>
      <c r="AX348" s="13" t="s">
        <v>85</v>
      </c>
      <c r="AY348" s="230" t="s">
        <v>144</v>
      </c>
    </row>
    <row r="349" s="2" customFormat="1">
      <c r="A349" s="40"/>
      <c r="B349" s="41"/>
      <c r="C349" s="206" t="s">
        <v>687</v>
      </c>
      <c r="D349" s="206" t="s">
        <v>147</v>
      </c>
      <c r="E349" s="207" t="s">
        <v>1787</v>
      </c>
      <c r="F349" s="208" t="s">
        <v>1788</v>
      </c>
      <c r="G349" s="209" t="s">
        <v>150</v>
      </c>
      <c r="H349" s="210">
        <v>4.21</v>
      </c>
      <c r="I349" s="211"/>
      <c r="J349" s="212">
        <f>ROUND(I349*H349,2)</f>
        <v>0</v>
      </c>
      <c r="K349" s="208" t="s">
        <v>151</v>
      </c>
      <c r="L349" s="46"/>
      <c r="M349" s="213" t="s">
        <v>32</v>
      </c>
      <c r="N349" s="214" t="s">
        <v>48</v>
      </c>
      <c r="O349" s="86"/>
      <c r="P349" s="215">
        <f>O349*H349</f>
        <v>0</v>
      </c>
      <c r="Q349" s="215">
        <v>0.023369999999999998</v>
      </c>
      <c r="R349" s="215">
        <f>Q349*H349</f>
        <v>0.098387699999999995</v>
      </c>
      <c r="S349" s="215">
        <v>0</v>
      </c>
      <c r="T349" s="216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17" t="s">
        <v>234</v>
      </c>
      <c r="AT349" s="217" t="s">
        <v>147</v>
      </c>
      <c r="AU349" s="217" t="s">
        <v>87</v>
      </c>
      <c r="AY349" s="18" t="s">
        <v>144</v>
      </c>
      <c r="BE349" s="218">
        <f>IF(N349="základní",J349,0)</f>
        <v>0</v>
      </c>
      <c r="BF349" s="218">
        <f>IF(N349="snížená",J349,0)</f>
        <v>0</v>
      </c>
      <c r="BG349" s="218">
        <f>IF(N349="zákl. přenesená",J349,0)</f>
        <v>0</v>
      </c>
      <c r="BH349" s="218">
        <f>IF(N349="sníž. přenesená",J349,0)</f>
        <v>0</v>
      </c>
      <c r="BI349" s="218">
        <f>IF(N349="nulová",J349,0)</f>
        <v>0</v>
      </c>
      <c r="BJ349" s="18" t="s">
        <v>85</v>
      </c>
      <c r="BK349" s="218">
        <f>ROUND(I349*H349,2)</f>
        <v>0</v>
      </c>
      <c r="BL349" s="18" t="s">
        <v>234</v>
      </c>
      <c r="BM349" s="217" t="s">
        <v>1789</v>
      </c>
    </row>
    <row r="350" s="13" customFormat="1">
      <c r="A350" s="13"/>
      <c r="B350" s="219"/>
      <c r="C350" s="220"/>
      <c r="D350" s="221" t="s">
        <v>154</v>
      </c>
      <c r="E350" s="222" t="s">
        <v>32</v>
      </c>
      <c r="F350" s="223" t="s">
        <v>1790</v>
      </c>
      <c r="G350" s="220"/>
      <c r="H350" s="224">
        <v>2.2490000000000001</v>
      </c>
      <c r="I350" s="225"/>
      <c r="J350" s="220"/>
      <c r="K350" s="220"/>
      <c r="L350" s="226"/>
      <c r="M350" s="227"/>
      <c r="N350" s="228"/>
      <c r="O350" s="228"/>
      <c r="P350" s="228"/>
      <c r="Q350" s="228"/>
      <c r="R350" s="228"/>
      <c r="S350" s="228"/>
      <c r="T350" s="22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0" t="s">
        <v>154</v>
      </c>
      <c r="AU350" s="230" t="s">
        <v>87</v>
      </c>
      <c r="AV350" s="13" t="s">
        <v>87</v>
      </c>
      <c r="AW350" s="13" t="s">
        <v>39</v>
      </c>
      <c r="AX350" s="13" t="s">
        <v>77</v>
      </c>
      <c r="AY350" s="230" t="s">
        <v>144</v>
      </c>
    </row>
    <row r="351" s="13" customFormat="1">
      <c r="A351" s="13"/>
      <c r="B351" s="219"/>
      <c r="C351" s="220"/>
      <c r="D351" s="221" t="s">
        <v>154</v>
      </c>
      <c r="E351" s="222" t="s">
        <v>32</v>
      </c>
      <c r="F351" s="223" t="s">
        <v>1791</v>
      </c>
      <c r="G351" s="220"/>
      <c r="H351" s="224">
        <v>1.9610000000000001</v>
      </c>
      <c r="I351" s="225"/>
      <c r="J351" s="220"/>
      <c r="K351" s="220"/>
      <c r="L351" s="226"/>
      <c r="M351" s="227"/>
      <c r="N351" s="228"/>
      <c r="O351" s="228"/>
      <c r="P351" s="228"/>
      <c r="Q351" s="228"/>
      <c r="R351" s="228"/>
      <c r="S351" s="228"/>
      <c r="T351" s="229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0" t="s">
        <v>154</v>
      </c>
      <c r="AU351" s="230" t="s">
        <v>87</v>
      </c>
      <c r="AV351" s="13" t="s">
        <v>87</v>
      </c>
      <c r="AW351" s="13" t="s">
        <v>39</v>
      </c>
      <c r="AX351" s="13" t="s">
        <v>77</v>
      </c>
      <c r="AY351" s="230" t="s">
        <v>144</v>
      </c>
    </row>
    <row r="352" s="14" customFormat="1">
      <c r="A352" s="14"/>
      <c r="B352" s="241"/>
      <c r="C352" s="242"/>
      <c r="D352" s="221" t="s">
        <v>154</v>
      </c>
      <c r="E352" s="243" t="s">
        <v>32</v>
      </c>
      <c r="F352" s="244" t="s">
        <v>205</v>
      </c>
      <c r="G352" s="242"/>
      <c r="H352" s="245">
        <v>4.21</v>
      </c>
      <c r="I352" s="246"/>
      <c r="J352" s="242"/>
      <c r="K352" s="242"/>
      <c r="L352" s="247"/>
      <c r="M352" s="248"/>
      <c r="N352" s="249"/>
      <c r="O352" s="249"/>
      <c r="P352" s="249"/>
      <c r="Q352" s="249"/>
      <c r="R352" s="249"/>
      <c r="S352" s="249"/>
      <c r="T352" s="250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1" t="s">
        <v>154</v>
      </c>
      <c r="AU352" s="251" t="s">
        <v>87</v>
      </c>
      <c r="AV352" s="14" t="s">
        <v>152</v>
      </c>
      <c r="AW352" s="14" t="s">
        <v>39</v>
      </c>
      <c r="AX352" s="14" t="s">
        <v>85</v>
      </c>
      <c r="AY352" s="251" t="s">
        <v>144</v>
      </c>
    </row>
    <row r="353" s="2" customFormat="1">
      <c r="A353" s="40"/>
      <c r="B353" s="41"/>
      <c r="C353" s="206" t="s">
        <v>691</v>
      </c>
      <c r="D353" s="206" t="s">
        <v>147</v>
      </c>
      <c r="E353" s="207" t="s">
        <v>1792</v>
      </c>
      <c r="F353" s="208" t="s">
        <v>1793</v>
      </c>
      <c r="G353" s="209" t="s">
        <v>167</v>
      </c>
      <c r="H353" s="210">
        <v>23.800000000000001</v>
      </c>
      <c r="I353" s="211"/>
      <c r="J353" s="212">
        <f>ROUND(I353*H353,2)</f>
        <v>0</v>
      </c>
      <c r="K353" s="208" t="s">
        <v>151</v>
      </c>
      <c r="L353" s="46"/>
      <c r="M353" s="213" t="s">
        <v>32</v>
      </c>
      <c r="N353" s="214" t="s">
        <v>48</v>
      </c>
      <c r="O353" s="86"/>
      <c r="P353" s="215">
        <f>O353*H353</f>
        <v>0</v>
      </c>
      <c r="Q353" s="215">
        <v>0.01772</v>
      </c>
      <c r="R353" s="215">
        <f>Q353*H353</f>
        <v>0.421736</v>
      </c>
      <c r="S353" s="215">
        <v>0</v>
      </c>
      <c r="T353" s="216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7" t="s">
        <v>234</v>
      </c>
      <c r="AT353" s="217" t="s">
        <v>147</v>
      </c>
      <c r="AU353" s="217" t="s">
        <v>87</v>
      </c>
      <c r="AY353" s="18" t="s">
        <v>144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8" t="s">
        <v>85</v>
      </c>
      <c r="BK353" s="218">
        <f>ROUND(I353*H353,2)</f>
        <v>0</v>
      </c>
      <c r="BL353" s="18" t="s">
        <v>234</v>
      </c>
      <c r="BM353" s="217" t="s">
        <v>1794</v>
      </c>
    </row>
    <row r="354" s="13" customFormat="1">
      <c r="A354" s="13"/>
      <c r="B354" s="219"/>
      <c r="C354" s="220"/>
      <c r="D354" s="221" t="s">
        <v>154</v>
      </c>
      <c r="E354" s="222" t="s">
        <v>32</v>
      </c>
      <c r="F354" s="223" t="s">
        <v>1795</v>
      </c>
      <c r="G354" s="220"/>
      <c r="H354" s="224">
        <v>23.800000000000001</v>
      </c>
      <c r="I354" s="225"/>
      <c r="J354" s="220"/>
      <c r="K354" s="220"/>
      <c r="L354" s="226"/>
      <c r="M354" s="227"/>
      <c r="N354" s="228"/>
      <c r="O354" s="228"/>
      <c r="P354" s="228"/>
      <c r="Q354" s="228"/>
      <c r="R354" s="228"/>
      <c r="S354" s="228"/>
      <c r="T354" s="229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0" t="s">
        <v>154</v>
      </c>
      <c r="AU354" s="230" t="s">
        <v>87</v>
      </c>
      <c r="AV354" s="13" t="s">
        <v>87</v>
      </c>
      <c r="AW354" s="13" t="s">
        <v>39</v>
      </c>
      <c r="AX354" s="13" t="s">
        <v>85</v>
      </c>
      <c r="AY354" s="230" t="s">
        <v>144</v>
      </c>
    </row>
    <row r="355" s="2" customFormat="1">
      <c r="A355" s="40"/>
      <c r="B355" s="41"/>
      <c r="C355" s="206" t="s">
        <v>695</v>
      </c>
      <c r="D355" s="206" t="s">
        <v>147</v>
      </c>
      <c r="E355" s="207" t="s">
        <v>1796</v>
      </c>
      <c r="F355" s="208" t="s">
        <v>1797</v>
      </c>
      <c r="G355" s="209" t="s">
        <v>167</v>
      </c>
      <c r="H355" s="210">
        <v>21.065000000000001</v>
      </c>
      <c r="I355" s="211"/>
      <c r="J355" s="212">
        <f>ROUND(I355*H355,2)</f>
        <v>0</v>
      </c>
      <c r="K355" s="208" t="s">
        <v>151</v>
      </c>
      <c r="L355" s="46"/>
      <c r="M355" s="213" t="s">
        <v>32</v>
      </c>
      <c r="N355" s="214" t="s">
        <v>48</v>
      </c>
      <c r="O355" s="86"/>
      <c r="P355" s="215">
        <f>O355*H355</f>
        <v>0</v>
      </c>
      <c r="Q355" s="215">
        <v>0.020750000000000001</v>
      </c>
      <c r="R355" s="215">
        <f>Q355*H355</f>
        <v>0.43709875000000004</v>
      </c>
      <c r="S355" s="215">
        <v>0</v>
      </c>
      <c r="T355" s="216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7" t="s">
        <v>234</v>
      </c>
      <c r="AT355" s="217" t="s">
        <v>147</v>
      </c>
      <c r="AU355" s="217" t="s">
        <v>87</v>
      </c>
      <c r="AY355" s="18" t="s">
        <v>144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8" t="s">
        <v>85</v>
      </c>
      <c r="BK355" s="218">
        <f>ROUND(I355*H355,2)</f>
        <v>0</v>
      </c>
      <c r="BL355" s="18" t="s">
        <v>234</v>
      </c>
      <c r="BM355" s="217" t="s">
        <v>1798</v>
      </c>
    </row>
    <row r="356" s="13" customFormat="1">
      <c r="A356" s="13"/>
      <c r="B356" s="219"/>
      <c r="C356" s="220"/>
      <c r="D356" s="221" t="s">
        <v>154</v>
      </c>
      <c r="E356" s="222" t="s">
        <v>32</v>
      </c>
      <c r="F356" s="223" t="s">
        <v>1799</v>
      </c>
      <c r="G356" s="220"/>
      <c r="H356" s="224">
        <v>12.35</v>
      </c>
      <c r="I356" s="225"/>
      <c r="J356" s="220"/>
      <c r="K356" s="220"/>
      <c r="L356" s="226"/>
      <c r="M356" s="227"/>
      <c r="N356" s="228"/>
      <c r="O356" s="228"/>
      <c r="P356" s="228"/>
      <c r="Q356" s="228"/>
      <c r="R356" s="228"/>
      <c r="S356" s="228"/>
      <c r="T356" s="229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0" t="s">
        <v>154</v>
      </c>
      <c r="AU356" s="230" t="s">
        <v>87</v>
      </c>
      <c r="AV356" s="13" t="s">
        <v>87</v>
      </c>
      <c r="AW356" s="13" t="s">
        <v>39</v>
      </c>
      <c r="AX356" s="13" t="s">
        <v>77</v>
      </c>
      <c r="AY356" s="230" t="s">
        <v>144</v>
      </c>
    </row>
    <row r="357" s="13" customFormat="1">
      <c r="A357" s="13"/>
      <c r="B357" s="219"/>
      <c r="C357" s="220"/>
      <c r="D357" s="221" t="s">
        <v>154</v>
      </c>
      <c r="E357" s="222" t="s">
        <v>32</v>
      </c>
      <c r="F357" s="223" t="s">
        <v>1800</v>
      </c>
      <c r="G357" s="220"/>
      <c r="H357" s="224">
        <v>6.7999999999999998</v>
      </c>
      <c r="I357" s="225"/>
      <c r="J357" s="220"/>
      <c r="K357" s="220"/>
      <c r="L357" s="226"/>
      <c r="M357" s="227"/>
      <c r="N357" s="228"/>
      <c r="O357" s="228"/>
      <c r="P357" s="228"/>
      <c r="Q357" s="228"/>
      <c r="R357" s="228"/>
      <c r="S357" s="228"/>
      <c r="T357" s="22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0" t="s">
        <v>154</v>
      </c>
      <c r="AU357" s="230" t="s">
        <v>87</v>
      </c>
      <c r="AV357" s="13" t="s">
        <v>87</v>
      </c>
      <c r="AW357" s="13" t="s">
        <v>39</v>
      </c>
      <c r="AX357" s="13" t="s">
        <v>77</v>
      </c>
      <c r="AY357" s="230" t="s">
        <v>144</v>
      </c>
    </row>
    <row r="358" s="14" customFormat="1">
      <c r="A358" s="14"/>
      <c r="B358" s="241"/>
      <c r="C358" s="242"/>
      <c r="D358" s="221" t="s">
        <v>154</v>
      </c>
      <c r="E358" s="243" t="s">
        <v>32</v>
      </c>
      <c r="F358" s="244" t="s">
        <v>205</v>
      </c>
      <c r="G358" s="242"/>
      <c r="H358" s="245">
        <v>19.149999999999999</v>
      </c>
      <c r="I358" s="246"/>
      <c r="J358" s="242"/>
      <c r="K358" s="242"/>
      <c r="L358" s="247"/>
      <c r="M358" s="248"/>
      <c r="N358" s="249"/>
      <c r="O358" s="249"/>
      <c r="P358" s="249"/>
      <c r="Q358" s="249"/>
      <c r="R358" s="249"/>
      <c r="S358" s="249"/>
      <c r="T358" s="25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1" t="s">
        <v>154</v>
      </c>
      <c r="AU358" s="251" t="s">
        <v>87</v>
      </c>
      <c r="AV358" s="14" t="s">
        <v>152</v>
      </c>
      <c r="AW358" s="14" t="s">
        <v>39</v>
      </c>
      <c r="AX358" s="14" t="s">
        <v>85</v>
      </c>
      <c r="AY358" s="251" t="s">
        <v>144</v>
      </c>
    </row>
    <row r="359" s="13" customFormat="1">
      <c r="A359" s="13"/>
      <c r="B359" s="219"/>
      <c r="C359" s="220"/>
      <c r="D359" s="221" t="s">
        <v>154</v>
      </c>
      <c r="E359" s="220"/>
      <c r="F359" s="223" t="s">
        <v>1801</v>
      </c>
      <c r="G359" s="220"/>
      <c r="H359" s="224">
        <v>21.065000000000001</v>
      </c>
      <c r="I359" s="225"/>
      <c r="J359" s="220"/>
      <c r="K359" s="220"/>
      <c r="L359" s="226"/>
      <c r="M359" s="227"/>
      <c r="N359" s="228"/>
      <c r="O359" s="228"/>
      <c r="P359" s="228"/>
      <c r="Q359" s="228"/>
      <c r="R359" s="228"/>
      <c r="S359" s="228"/>
      <c r="T359" s="22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0" t="s">
        <v>154</v>
      </c>
      <c r="AU359" s="230" t="s">
        <v>87</v>
      </c>
      <c r="AV359" s="13" t="s">
        <v>87</v>
      </c>
      <c r="AW359" s="13" t="s">
        <v>4</v>
      </c>
      <c r="AX359" s="13" t="s">
        <v>85</v>
      </c>
      <c r="AY359" s="230" t="s">
        <v>144</v>
      </c>
    </row>
    <row r="360" s="2" customFormat="1">
      <c r="A360" s="40"/>
      <c r="B360" s="41"/>
      <c r="C360" s="206" t="s">
        <v>701</v>
      </c>
      <c r="D360" s="206" t="s">
        <v>147</v>
      </c>
      <c r="E360" s="207" t="s">
        <v>1802</v>
      </c>
      <c r="F360" s="208" t="s">
        <v>1803</v>
      </c>
      <c r="G360" s="209" t="s">
        <v>162</v>
      </c>
      <c r="H360" s="210">
        <v>3.585</v>
      </c>
      <c r="I360" s="211"/>
      <c r="J360" s="212">
        <f>ROUND(I360*H360,2)</f>
        <v>0</v>
      </c>
      <c r="K360" s="208" t="s">
        <v>151</v>
      </c>
      <c r="L360" s="46"/>
      <c r="M360" s="213" t="s">
        <v>32</v>
      </c>
      <c r="N360" s="214" t="s">
        <v>48</v>
      </c>
      <c r="O360" s="86"/>
      <c r="P360" s="215">
        <f>O360*H360</f>
        <v>0</v>
      </c>
      <c r="Q360" s="215">
        <v>0</v>
      </c>
      <c r="R360" s="215">
        <f>Q360*H360</f>
        <v>0</v>
      </c>
      <c r="S360" s="215">
        <v>0</v>
      </c>
      <c r="T360" s="216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7" t="s">
        <v>234</v>
      </c>
      <c r="AT360" s="217" t="s">
        <v>147</v>
      </c>
      <c r="AU360" s="217" t="s">
        <v>87</v>
      </c>
      <c r="AY360" s="18" t="s">
        <v>144</v>
      </c>
      <c r="BE360" s="218">
        <f>IF(N360="základní",J360,0)</f>
        <v>0</v>
      </c>
      <c r="BF360" s="218">
        <f>IF(N360="snížená",J360,0)</f>
        <v>0</v>
      </c>
      <c r="BG360" s="218">
        <f>IF(N360="zákl. přenesená",J360,0)</f>
        <v>0</v>
      </c>
      <c r="BH360" s="218">
        <f>IF(N360="sníž. přenesená",J360,0)</f>
        <v>0</v>
      </c>
      <c r="BI360" s="218">
        <f>IF(N360="nulová",J360,0)</f>
        <v>0</v>
      </c>
      <c r="BJ360" s="18" t="s">
        <v>85</v>
      </c>
      <c r="BK360" s="218">
        <f>ROUND(I360*H360,2)</f>
        <v>0</v>
      </c>
      <c r="BL360" s="18" t="s">
        <v>234</v>
      </c>
      <c r="BM360" s="217" t="s">
        <v>1804</v>
      </c>
    </row>
    <row r="361" s="12" customFormat="1" ht="22.8" customHeight="1">
      <c r="A361" s="12"/>
      <c r="B361" s="190"/>
      <c r="C361" s="191"/>
      <c r="D361" s="192" t="s">
        <v>76</v>
      </c>
      <c r="E361" s="204" t="s">
        <v>906</v>
      </c>
      <c r="F361" s="204" t="s">
        <v>907</v>
      </c>
      <c r="G361" s="191"/>
      <c r="H361" s="191"/>
      <c r="I361" s="194"/>
      <c r="J361" s="205">
        <f>BK361</f>
        <v>0</v>
      </c>
      <c r="K361" s="191"/>
      <c r="L361" s="196"/>
      <c r="M361" s="197"/>
      <c r="N361" s="198"/>
      <c r="O361" s="198"/>
      <c r="P361" s="199">
        <f>SUM(P362:P366)</f>
        <v>0</v>
      </c>
      <c r="Q361" s="198"/>
      <c r="R361" s="199">
        <f>SUM(R362:R366)</f>
        <v>1.117081</v>
      </c>
      <c r="S361" s="198"/>
      <c r="T361" s="200">
        <f>SUM(T362:T366)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01" t="s">
        <v>87</v>
      </c>
      <c r="AT361" s="202" t="s">
        <v>76</v>
      </c>
      <c r="AU361" s="202" t="s">
        <v>85</v>
      </c>
      <c r="AY361" s="201" t="s">
        <v>144</v>
      </c>
      <c r="BK361" s="203">
        <f>SUM(BK362:BK366)</f>
        <v>0</v>
      </c>
    </row>
    <row r="362" s="2" customFormat="1" ht="66.75" customHeight="1">
      <c r="A362" s="40"/>
      <c r="B362" s="41"/>
      <c r="C362" s="206" t="s">
        <v>706</v>
      </c>
      <c r="D362" s="206" t="s">
        <v>147</v>
      </c>
      <c r="E362" s="207" t="s">
        <v>1805</v>
      </c>
      <c r="F362" s="208" t="s">
        <v>1806</v>
      </c>
      <c r="G362" s="209" t="s">
        <v>167</v>
      </c>
      <c r="H362" s="210">
        <v>46.200000000000003</v>
      </c>
      <c r="I362" s="211"/>
      <c r="J362" s="212">
        <f>ROUND(I362*H362,2)</f>
        <v>0</v>
      </c>
      <c r="K362" s="208" t="s">
        <v>151</v>
      </c>
      <c r="L362" s="46"/>
      <c r="M362" s="213" t="s">
        <v>32</v>
      </c>
      <c r="N362" s="214" t="s">
        <v>48</v>
      </c>
      <c r="O362" s="86"/>
      <c r="P362" s="215">
        <f>O362*H362</f>
        <v>0</v>
      </c>
      <c r="Q362" s="215">
        <v>0.022419999999999999</v>
      </c>
      <c r="R362" s="215">
        <f>Q362*H362</f>
        <v>1.035804</v>
      </c>
      <c r="S362" s="215">
        <v>0</v>
      </c>
      <c r="T362" s="216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7" t="s">
        <v>234</v>
      </c>
      <c r="AT362" s="217" t="s">
        <v>147</v>
      </c>
      <c r="AU362" s="217" t="s">
        <v>87</v>
      </c>
      <c r="AY362" s="18" t="s">
        <v>144</v>
      </c>
      <c r="BE362" s="218">
        <f>IF(N362="základní",J362,0)</f>
        <v>0</v>
      </c>
      <c r="BF362" s="218">
        <f>IF(N362="snížená",J362,0)</f>
        <v>0</v>
      </c>
      <c r="BG362" s="218">
        <f>IF(N362="zákl. přenesená",J362,0)</f>
        <v>0</v>
      </c>
      <c r="BH362" s="218">
        <f>IF(N362="sníž. přenesená",J362,0)</f>
        <v>0</v>
      </c>
      <c r="BI362" s="218">
        <f>IF(N362="nulová",J362,0)</f>
        <v>0</v>
      </c>
      <c r="BJ362" s="18" t="s">
        <v>85</v>
      </c>
      <c r="BK362" s="218">
        <f>ROUND(I362*H362,2)</f>
        <v>0</v>
      </c>
      <c r="BL362" s="18" t="s">
        <v>234</v>
      </c>
      <c r="BM362" s="217" t="s">
        <v>1807</v>
      </c>
    </row>
    <row r="363" s="2" customFormat="1">
      <c r="A363" s="40"/>
      <c r="B363" s="41"/>
      <c r="C363" s="42"/>
      <c r="D363" s="221" t="s">
        <v>295</v>
      </c>
      <c r="E363" s="42"/>
      <c r="F363" s="252" t="s">
        <v>1808</v>
      </c>
      <c r="G363" s="42"/>
      <c r="H363" s="42"/>
      <c r="I363" s="253"/>
      <c r="J363" s="42"/>
      <c r="K363" s="42"/>
      <c r="L363" s="46"/>
      <c r="M363" s="254"/>
      <c r="N363" s="255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8" t="s">
        <v>295</v>
      </c>
      <c r="AU363" s="18" t="s">
        <v>87</v>
      </c>
    </row>
    <row r="364" s="2" customFormat="1" ht="44.25" customHeight="1">
      <c r="A364" s="40"/>
      <c r="B364" s="41"/>
      <c r="C364" s="206" t="s">
        <v>713</v>
      </c>
      <c r="D364" s="206" t="s">
        <v>147</v>
      </c>
      <c r="E364" s="207" t="s">
        <v>1809</v>
      </c>
      <c r="F364" s="208" t="s">
        <v>1810</v>
      </c>
      <c r="G364" s="209" t="s">
        <v>178</v>
      </c>
      <c r="H364" s="210">
        <v>11.9</v>
      </c>
      <c r="I364" s="211"/>
      <c r="J364" s="212">
        <f>ROUND(I364*H364,2)</f>
        <v>0</v>
      </c>
      <c r="K364" s="208" t="s">
        <v>151</v>
      </c>
      <c r="L364" s="46"/>
      <c r="M364" s="213" t="s">
        <v>32</v>
      </c>
      <c r="N364" s="214" t="s">
        <v>48</v>
      </c>
      <c r="O364" s="86"/>
      <c r="P364" s="215">
        <f>O364*H364</f>
        <v>0</v>
      </c>
      <c r="Q364" s="215">
        <v>0.0068300000000000001</v>
      </c>
      <c r="R364" s="215">
        <f>Q364*H364</f>
        <v>0.081277000000000002</v>
      </c>
      <c r="S364" s="215">
        <v>0</v>
      </c>
      <c r="T364" s="216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17" t="s">
        <v>234</v>
      </c>
      <c r="AT364" s="217" t="s">
        <v>147</v>
      </c>
      <c r="AU364" s="217" t="s">
        <v>87</v>
      </c>
      <c r="AY364" s="18" t="s">
        <v>144</v>
      </c>
      <c r="BE364" s="218">
        <f>IF(N364="základní",J364,0)</f>
        <v>0</v>
      </c>
      <c r="BF364" s="218">
        <f>IF(N364="snížená",J364,0)</f>
        <v>0</v>
      </c>
      <c r="BG364" s="218">
        <f>IF(N364="zákl. přenesená",J364,0)</f>
        <v>0</v>
      </c>
      <c r="BH364" s="218">
        <f>IF(N364="sníž. přenesená",J364,0)</f>
        <v>0</v>
      </c>
      <c r="BI364" s="218">
        <f>IF(N364="nulová",J364,0)</f>
        <v>0</v>
      </c>
      <c r="BJ364" s="18" t="s">
        <v>85</v>
      </c>
      <c r="BK364" s="218">
        <f>ROUND(I364*H364,2)</f>
        <v>0</v>
      </c>
      <c r="BL364" s="18" t="s">
        <v>234</v>
      </c>
      <c r="BM364" s="217" t="s">
        <v>1811</v>
      </c>
    </row>
    <row r="365" s="13" customFormat="1">
      <c r="A365" s="13"/>
      <c r="B365" s="219"/>
      <c r="C365" s="220"/>
      <c r="D365" s="221" t="s">
        <v>154</v>
      </c>
      <c r="E365" s="222" t="s">
        <v>32</v>
      </c>
      <c r="F365" s="223" t="s">
        <v>1812</v>
      </c>
      <c r="G365" s="220"/>
      <c r="H365" s="224">
        <v>11.9</v>
      </c>
      <c r="I365" s="225"/>
      <c r="J365" s="220"/>
      <c r="K365" s="220"/>
      <c r="L365" s="226"/>
      <c r="M365" s="227"/>
      <c r="N365" s="228"/>
      <c r="O365" s="228"/>
      <c r="P365" s="228"/>
      <c r="Q365" s="228"/>
      <c r="R365" s="228"/>
      <c r="S365" s="228"/>
      <c r="T365" s="229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0" t="s">
        <v>154</v>
      </c>
      <c r="AU365" s="230" t="s">
        <v>87</v>
      </c>
      <c r="AV365" s="13" t="s">
        <v>87</v>
      </c>
      <c r="AW365" s="13" t="s">
        <v>39</v>
      </c>
      <c r="AX365" s="13" t="s">
        <v>85</v>
      </c>
      <c r="AY365" s="230" t="s">
        <v>144</v>
      </c>
    </row>
    <row r="366" s="2" customFormat="1" ht="66.75" customHeight="1">
      <c r="A366" s="40"/>
      <c r="B366" s="41"/>
      <c r="C366" s="206" t="s">
        <v>717</v>
      </c>
      <c r="D366" s="206" t="s">
        <v>147</v>
      </c>
      <c r="E366" s="207" t="s">
        <v>923</v>
      </c>
      <c r="F366" s="208" t="s">
        <v>924</v>
      </c>
      <c r="G366" s="209" t="s">
        <v>162</v>
      </c>
      <c r="H366" s="210">
        <v>1.117</v>
      </c>
      <c r="I366" s="211"/>
      <c r="J366" s="212">
        <f>ROUND(I366*H366,2)</f>
        <v>0</v>
      </c>
      <c r="K366" s="208" t="s">
        <v>151</v>
      </c>
      <c r="L366" s="46"/>
      <c r="M366" s="213" t="s">
        <v>32</v>
      </c>
      <c r="N366" s="214" t="s">
        <v>48</v>
      </c>
      <c r="O366" s="86"/>
      <c r="P366" s="215">
        <f>O366*H366</f>
        <v>0</v>
      </c>
      <c r="Q366" s="215">
        <v>0</v>
      </c>
      <c r="R366" s="215">
        <f>Q366*H366</f>
        <v>0</v>
      </c>
      <c r="S366" s="215">
        <v>0</v>
      </c>
      <c r="T366" s="216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7" t="s">
        <v>234</v>
      </c>
      <c r="AT366" s="217" t="s">
        <v>147</v>
      </c>
      <c r="AU366" s="217" t="s">
        <v>87</v>
      </c>
      <c r="AY366" s="18" t="s">
        <v>144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18" t="s">
        <v>85</v>
      </c>
      <c r="BK366" s="218">
        <f>ROUND(I366*H366,2)</f>
        <v>0</v>
      </c>
      <c r="BL366" s="18" t="s">
        <v>234</v>
      </c>
      <c r="BM366" s="217" t="s">
        <v>1813</v>
      </c>
    </row>
    <row r="367" s="12" customFormat="1" ht="22.8" customHeight="1">
      <c r="A367" s="12"/>
      <c r="B367" s="190"/>
      <c r="C367" s="191"/>
      <c r="D367" s="192" t="s">
        <v>76</v>
      </c>
      <c r="E367" s="204" t="s">
        <v>1814</v>
      </c>
      <c r="F367" s="204" t="s">
        <v>1815</v>
      </c>
      <c r="G367" s="191"/>
      <c r="H367" s="191"/>
      <c r="I367" s="194"/>
      <c r="J367" s="205">
        <f>BK367</f>
        <v>0</v>
      </c>
      <c r="K367" s="191"/>
      <c r="L367" s="196"/>
      <c r="M367" s="197"/>
      <c r="N367" s="198"/>
      <c r="O367" s="198"/>
      <c r="P367" s="199">
        <f>SUM(P368:P384)</f>
        <v>0</v>
      </c>
      <c r="Q367" s="198"/>
      <c r="R367" s="199">
        <f>SUM(R368:R384)</f>
        <v>0.7684105</v>
      </c>
      <c r="S367" s="198"/>
      <c r="T367" s="200">
        <f>SUM(T368:T384)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01" t="s">
        <v>87</v>
      </c>
      <c r="AT367" s="202" t="s">
        <v>76</v>
      </c>
      <c r="AU367" s="202" t="s">
        <v>85</v>
      </c>
      <c r="AY367" s="201" t="s">
        <v>144</v>
      </c>
      <c r="BK367" s="203">
        <f>SUM(BK368:BK384)</f>
        <v>0</v>
      </c>
    </row>
    <row r="368" s="2" customFormat="1">
      <c r="A368" s="40"/>
      <c r="B368" s="41"/>
      <c r="C368" s="206" t="s">
        <v>721</v>
      </c>
      <c r="D368" s="206" t="s">
        <v>147</v>
      </c>
      <c r="E368" s="207" t="s">
        <v>1816</v>
      </c>
      <c r="F368" s="208" t="s">
        <v>1817</v>
      </c>
      <c r="G368" s="209" t="s">
        <v>167</v>
      </c>
      <c r="H368" s="210">
        <v>53.299999999999997</v>
      </c>
      <c r="I368" s="211"/>
      <c r="J368" s="212">
        <f>ROUND(I368*H368,2)</f>
        <v>0</v>
      </c>
      <c r="K368" s="208" t="s">
        <v>151</v>
      </c>
      <c r="L368" s="46"/>
      <c r="M368" s="213" t="s">
        <v>32</v>
      </c>
      <c r="N368" s="214" t="s">
        <v>48</v>
      </c>
      <c r="O368" s="86"/>
      <c r="P368" s="215">
        <f>O368*H368</f>
        <v>0</v>
      </c>
      <c r="Q368" s="215">
        <v>0.0066100000000000004</v>
      </c>
      <c r="R368" s="215">
        <f>Q368*H368</f>
        <v>0.35231299999999999</v>
      </c>
      <c r="S368" s="215">
        <v>0</v>
      </c>
      <c r="T368" s="216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7" t="s">
        <v>234</v>
      </c>
      <c r="AT368" s="217" t="s">
        <v>147</v>
      </c>
      <c r="AU368" s="217" t="s">
        <v>87</v>
      </c>
      <c r="AY368" s="18" t="s">
        <v>144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8" t="s">
        <v>85</v>
      </c>
      <c r="BK368" s="218">
        <f>ROUND(I368*H368,2)</f>
        <v>0</v>
      </c>
      <c r="BL368" s="18" t="s">
        <v>234</v>
      </c>
      <c r="BM368" s="217" t="s">
        <v>1818</v>
      </c>
    </row>
    <row r="369" s="2" customFormat="1" ht="33" customHeight="1">
      <c r="A369" s="40"/>
      <c r="B369" s="41"/>
      <c r="C369" s="206" t="s">
        <v>727</v>
      </c>
      <c r="D369" s="206" t="s">
        <v>147</v>
      </c>
      <c r="E369" s="207" t="s">
        <v>1819</v>
      </c>
      <c r="F369" s="208" t="s">
        <v>1820</v>
      </c>
      <c r="G369" s="209" t="s">
        <v>178</v>
      </c>
      <c r="H369" s="210">
        <v>2.5</v>
      </c>
      <c r="I369" s="211"/>
      <c r="J369" s="212">
        <f>ROUND(I369*H369,2)</f>
        <v>0</v>
      </c>
      <c r="K369" s="208" t="s">
        <v>151</v>
      </c>
      <c r="L369" s="46"/>
      <c r="M369" s="213" t="s">
        <v>32</v>
      </c>
      <c r="N369" s="214" t="s">
        <v>48</v>
      </c>
      <c r="O369" s="86"/>
      <c r="P369" s="215">
        <f>O369*H369</f>
        <v>0</v>
      </c>
      <c r="Q369" s="215">
        <v>0.0021800000000000001</v>
      </c>
      <c r="R369" s="215">
        <f>Q369*H369</f>
        <v>0.00545</v>
      </c>
      <c r="S369" s="215">
        <v>0</v>
      </c>
      <c r="T369" s="216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17" t="s">
        <v>234</v>
      </c>
      <c r="AT369" s="217" t="s">
        <v>147</v>
      </c>
      <c r="AU369" s="217" t="s">
        <v>87</v>
      </c>
      <c r="AY369" s="18" t="s">
        <v>144</v>
      </c>
      <c r="BE369" s="218">
        <f>IF(N369="základní",J369,0)</f>
        <v>0</v>
      </c>
      <c r="BF369" s="218">
        <f>IF(N369="snížená",J369,0)</f>
        <v>0</v>
      </c>
      <c r="BG369" s="218">
        <f>IF(N369="zákl. přenesená",J369,0)</f>
        <v>0</v>
      </c>
      <c r="BH369" s="218">
        <f>IF(N369="sníž. přenesená",J369,0)</f>
        <v>0</v>
      </c>
      <c r="BI369" s="218">
        <f>IF(N369="nulová",J369,0)</f>
        <v>0</v>
      </c>
      <c r="BJ369" s="18" t="s">
        <v>85</v>
      </c>
      <c r="BK369" s="218">
        <f>ROUND(I369*H369,2)</f>
        <v>0</v>
      </c>
      <c r="BL369" s="18" t="s">
        <v>234</v>
      </c>
      <c r="BM369" s="217" t="s">
        <v>1821</v>
      </c>
    </row>
    <row r="370" s="2" customFormat="1">
      <c r="A370" s="40"/>
      <c r="B370" s="41"/>
      <c r="C370" s="206" t="s">
        <v>733</v>
      </c>
      <c r="D370" s="206" t="s">
        <v>147</v>
      </c>
      <c r="E370" s="207" t="s">
        <v>1822</v>
      </c>
      <c r="F370" s="208" t="s">
        <v>1823</v>
      </c>
      <c r="G370" s="209" t="s">
        <v>178</v>
      </c>
      <c r="H370" s="210">
        <v>7.8499999999999996</v>
      </c>
      <c r="I370" s="211"/>
      <c r="J370" s="212">
        <f>ROUND(I370*H370,2)</f>
        <v>0</v>
      </c>
      <c r="K370" s="208" t="s">
        <v>151</v>
      </c>
      <c r="L370" s="46"/>
      <c r="M370" s="213" t="s">
        <v>32</v>
      </c>
      <c r="N370" s="214" t="s">
        <v>48</v>
      </c>
      <c r="O370" s="86"/>
      <c r="P370" s="215">
        <f>O370*H370</f>
        <v>0</v>
      </c>
      <c r="Q370" s="215">
        <v>0.0035100000000000001</v>
      </c>
      <c r="R370" s="215">
        <f>Q370*H370</f>
        <v>0.027553499999999998</v>
      </c>
      <c r="S370" s="215">
        <v>0</v>
      </c>
      <c r="T370" s="216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7" t="s">
        <v>234</v>
      </c>
      <c r="AT370" s="217" t="s">
        <v>147</v>
      </c>
      <c r="AU370" s="217" t="s">
        <v>87</v>
      </c>
      <c r="AY370" s="18" t="s">
        <v>144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8" t="s">
        <v>85</v>
      </c>
      <c r="BK370" s="218">
        <f>ROUND(I370*H370,2)</f>
        <v>0</v>
      </c>
      <c r="BL370" s="18" t="s">
        <v>234</v>
      </c>
      <c r="BM370" s="217" t="s">
        <v>1824</v>
      </c>
    </row>
    <row r="371" s="15" customFormat="1">
      <c r="A371" s="15"/>
      <c r="B371" s="256"/>
      <c r="C371" s="257"/>
      <c r="D371" s="221" t="s">
        <v>154</v>
      </c>
      <c r="E371" s="258" t="s">
        <v>32</v>
      </c>
      <c r="F371" s="259" t="s">
        <v>1825</v>
      </c>
      <c r="G371" s="257"/>
      <c r="H371" s="258" t="s">
        <v>32</v>
      </c>
      <c r="I371" s="260"/>
      <c r="J371" s="257"/>
      <c r="K371" s="257"/>
      <c r="L371" s="261"/>
      <c r="M371" s="262"/>
      <c r="N371" s="263"/>
      <c r="O371" s="263"/>
      <c r="P371" s="263"/>
      <c r="Q371" s="263"/>
      <c r="R371" s="263"/>
      <c r="S371" s="263"/>
      <c r="T371" s="264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5" t="s">
        <v>154</v>
      </c>
      <c r="AU371" s="265" t="s">
        <v>87</v>
      </c>
      <c r="AV371" s="15" t="s">
        <v>85</v>
      </c>
      <c r="AW371" s="15" t="s">
        <v>39</v>
      </c>
      <c r="AX371" s="15" t="s">
        <v>77</v>
      </c>
      <c r="AY371" s="265" t="s">
        <v>144</v>
      </c>
    </row>
    <row r="372" s="13" customFormat="1">
      <c r="A372" s="13"/>
      <c r="B372" s="219"/>
      <c r="C372" s="220"/>
      <c r="D372" s="221" t="s">
        <v>154</v>
      </c>
      <c r="E372" s="222" t="s">
        <v>32</v>
      </c>
      <c r="F372" s="223" t="s">
        <v>1574</v>
      </c>
      <c r="G372" s="220"/>
      <c r="H372" s="224">
        <v>7.8499999999999996</v>
      </c>
      <c r="I372" s="225"/>
      <c r="J372" s="220"/>
      <c r="K372" s="220"/>
      <c r="L372" s="226"/>
      <c r="M372" s="227"/>
      <c r="N372" s="228"/>
      <c r="O372" s="228"/>
      <c r="P372" s="228"/>
      <c r="Q372" s="228"/>
      <c r="R372" s="228"/>
      <c r="S372" s="228"/>
      <c r="T372" s="229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0" t="s">
        <v>154</v>
      </c>
      <c r="AU372" s="230" t="s">
        <v>87</v>
      </c>
      <c r="AV372" s="13" t="s">
        <v>87</v>
      </c>
      <c r="AW372" s="13" t="s">
        <v>39</v>
      </c>
      <c r="AX372" s="13" t="s">
        <v>85</v>
      </c>
      <c r="AY372" s="230" t="s">
        <v>144</v>
      </c>
    </row>
    <row r="373" s="2" customFormat="1">
      <c r="A373" s="40"/>
      <c r="B373" s="41"/>
      <c r="C373" s="206" t="s">
        <v>739</v>
      </c>
      <c r="D373" s="206" t="s">
        <v>147</v>
      </c>
      <c r="E373" s="207" t="s">
        <v>1826</v>
      </c>
      <c r="F373" s="208" t="s">
        <v>1827</v>
      </c>
      <c r="G373" s="209" t="s">
        <v>178</v>
      </c>
      <c r="H373" s="210">
        <v>35.600000000000001</v>
      </c>
      <c r="I373" s="211"/>
      <c r="J373" s="212">
        <f>ROUND(I373*H373,2)</f>
        <v>0</v>
      </c>
      <c r="K373" s="208" t="s">
        <v>151</v>
      </c>
      <c r="L373" s="46"/>
      <c r="M373" s="213" t="s">
        <v>32</v>
      </c>
      <c r="N373" s="214" t="s">
        <v>48</v>
      </c>
      <c r="O373" s="86"/>
      <c r="P373" s="215">
        <f>O373*H373</f>
        <v>0</v>
      </c>
      <c r="Q373" s="215">
        <v>0.0035200000000000001</v>
      </c>
      <c r="R373" s="215">
        <f>Q373*H373</f>
        <v>0.12531200000000001</v>
      </c>
      <c r="S373" s="215">
        <v>0</v>
      </c>
      <c r="T373" s="216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7" t="s">
        <v>234</v>
      </c>
      <c r="AT373" s="217" t="s">
        <v>147</v>
      </c>
      <c r="AU373" s="217" t="s">
        <v>87</v>
      </c>
      <c r="AY373" s="18" t="s">
        <v>144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18" t="s">
        <v>85</v>
      </c>
      <c r="BK373" s="218">
        <f>ROUND(I373*H373,2)</f>
        <v>0</v>
      </c>
      <c r="BL373" s="18" t="s">
        <v>234</v>
      </c>
      <c r="BM373" s="217" t="s">
        <v>1828</v>
      </c>
    </row>
    <row r="374" s="13" customFormat="1">
      <c r="A374" s="13"/>
      <c r="B374" s="219"/>
      <c r="C374" s="220"/>
      <c r="D374" s="221" t="s">
        <v>154</v>
      </c>
      <c r="E374" s="222" t="s">
        <v>32</v>
      </c>
      <c r="F374" s="223" t="s">
        <v>1829</v>
      </c>
      <c r="G374" s="220"/>
      <c r="H374" s="224">
        <v>9.8000000000000007</v>
      </c>
      <c r="I374" s="225"/>
      <c r="J374" s="220"/>
      <c r="K374" s="220"/>
      <c r="L374" s="226"/>
      <c r="M374" s="227"/>
      <c r="N374" s="228"/>
      <c r="O374" s="228"/>
      <c r="P374" s="228"/>
      <c r="Q374" s="228"/>
      <c r="R374" s="228"/>
      <c r="S374" s="228"/>
      <c r="T374" s="229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0" t="s">
        <v>154</v>
      </c>
      <c r="AU374" s="230" t="s">
        <v>87</v>
      </c>
      <c r="AV374" s="13" t="s">
        <v>87</v>
      </c>
      <c r="AW374" s="13" t="s">
        <v>39</v>
      </c>
      <c r="AX374" s="13" t="s">
        <v>77</v>
      </c>
      <c r="AY374" s="230" t="s">
        <v>144</v>
      </c>
    </row>
    <row r="375" s="13" customFormat="1">
      <c r="A375" s="13"/>
      <c r="B375" s="219"/>
      <c r="C375" s="220"/>
      <c r="D375" s="221" t="s">
        <v>154</v>
      </c>
      <c r="E375" s="222" t="s">
        <v>32</v>
      </c>
      <c r="F375" s="223" t="s">
        <v>1830</v>
      </c>
      <c r="G375" s="220"/>
      <c r="H375" s="224">
        <v>25.800000000000001</v>
      </c>
      <c r="I375" s="225"/>
      <c r="J375" s="220"/>
      <c r="K375" s="220"/>
      <c r="L375" s="226"/>
      <c r="M375" s="227"/>
      <c r="N375" s="228"/>
      <c r="O375" s="228"/>
      <c r="P375" s="228"/>
      <c r="Q375" s="228"/>
      <c r="R375" s="228"/>
      <c r="S375" s="228"/>
      <c r="T375" s="229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0" t="s">
        <v>154</v>
      </c>
      <c r="AU375" s="230" t="s">
        <v>87</v>
      </c>
      <c r="AV375" s="13" t="s">
        <v>87</v>
      </c>
      <c r="AW375" s="13" t="s">
        <v>39</v>
      </c>
      <c r="AX375" s="13" t="s">
        <v>77</v>
      </c>
      <c r="AY375" s="230" t="s">
        <v>144</v>
      </c>
    </row>
    <row r="376" s="14" customFormat="1">
      <c r="A376" s="14"/>
      <c r="B376" s="241"/>
      <c r="C376" s="242"/>
      <c r="D376" s="221" t="s">
        <v>154</v>
      </c>
      <c r="E376" s="243" t="s">
        <v>32</v>
      </c>
      <c r="F376" s="244" t="s">
        <v>205</v>
      </c>
      <c r="G376" s="242"/>
      <c r="H376" s="245">
        <v>35.600000000000001</v>
      </c>
      <c r="I376" s="246"/>
      <c r="J376" s="242"/>
      <c r="K376" s="242"/>
      <c r="L376" s="247"/>
      <c r="M376" s="248"/>
      <c r="N376" s="249"/>
      <c r="O376" s="249"/>
      <c r="P376" s="249"/>
      <c r="Q376" s="249"/>
      <c r="R376" s="249"/>
      <c r="S376" s="249"/>
      <c r="T376" s="250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1" t="s">
        <v>154</v>
      </c>
      <c r="AU376" s="251" t="s">
        <v>87</v>
      </c>
      <c r="AV376" s="14" t="s">
        <v>152</v>
      </c>
      <c r="AW376" s="14" t="s">
        <v>39</v>
      </c>
      <c r="AX376" s="14" t="s">
        <v>85</v>
      </c>
      <c r="AY376" s="251" t="s">
        <v>144</v>
      </c>
    </row>
    <row r="377" s="2" customFormat="1" ht="44.25" customHeight="1">
      <c r="A377" s="40"/>
      <c r="B377" s="41"/>
      <c r="C377" s="206" t="s">
        <v>743</v>
      </c>
      <c r="D377" s="206" t="s">
        <v>147</v>
      </c>
      <c r="E377" s="207" t="s">
        <v>1831</v>
      </c>
      <c r="F377" s="208" t="s">
        <v>1832</v>
      </c>
      <c r="G377" s="209" t="s">
        <v>178</v>
      </c>
      <c r="H377" s="210">
        <v>23.800000000000001</v>
      </c>
      <c r="I377" s="211"/>
      <c r="J377" s="212">
        <f>ROUND(I377*H377,2)</f>
        <v>0</v>
      </c>
      <c r="K377" s="208" t="s">
        <v>151</v>
      </c>
      <c r="L377" s="46"/>
      <c r="M377" s="213" t="s">
        <v>32</v>
      </c>
      <c r="N377" s="214" t="s">
        <v>48</v>
      </c>
      <c r="O377" s="86"/>
      <c r="P377" s="215">
        <f>O377*H377</f>
        <v>0</v>
      </c>
      <c r="Q377" s="215">
        <v>0.0035200000000000001</v>
      </c>
      <c r="R377" s="215">
        <f>Q377*H377</f>
        <v>0.083776000000000003</v>
      </c>
      <c r="S377" s="215">
        <v>0</v>
      </c>
      <c r="T377" s="216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7" t="s">
        <v>234</v>
      </c>
      <c r="AT377" s="217" t="s">
        <v>147</v>
      </c>
      <c r="AU377" s="217" t="s">
        <v>87</v>
      </c>
      <c r="AY377" s="18" t="s">
        <v>144</v>
      </c>
      <c r="BE377" s="218">
        <f>IF(N377="základní",J377,0)</f>
        <v>0</v>
      </c>
      <c r="BF377" s="218">
        <f>IF(N377="snížená",J377,0)</f>
        <v>0</v>
      </c>
      <c r="BG377" s="218">
        <f>IF(N377="zákl. přenesená",J377,0)</f>
        <v>0</v>
      </c>
      <c r="BH377" s="218">
        <f>IF(N377="sníž. přenesená",J377,0)</f>
        <v>0</v>
      </c>
      <c r="BI377" s="218">
        <f>IF(N377="nulová",J377,0)</f>
        <v>0</v>
      </c>
      <c r="BJ377" s="18" t="s">
        <v>85</v>
      </c>
      <c r="BK377" s="218">
        <f>ROUND(I377*H377,2)</f>
        <v>0</v>
      </c>
      <c r="BL377" s="18" t="s">
        <v>234</v>
      </c>
      <c r="BM377" s="217" t="s">
        <v>1833</v>
      </c>
    </row>
    <row r="378" s="13" customFormat="1">
      <c r="A378" s="13"/>
      <c r="B378" s="219"/>
      <c r="C378" s="220"/>
      <c r="D378" s="221" t="s">
        <v>154</v>
      </c>
      <c r="E378" s="222" t="s">
        <v>32</v>
      </c>
      <c r="F378" s="223" t="s">
        <v>1834</v>
      </c>
      <c r="G378" s="220"/>
      <c r="H378" s="224">
        <v>23.800000000000001</v>
      </c>
      <c r="I378" s="225"/>
      <c r="J378" s="220"/>
      <c r="K378" s="220"/>
      <c r="L378" s="226"/>
      <c r="M378" s="227"/>
      <c r="N378" s="228"/>
      <c r="O378" s="228"/>
      <c r="P378" s="228"/>
      <c r="Q378" s="228"/>
      <c r="R378" s="228"/>
      <c r="S378" s="228"/>
      <c r="T378" s="229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0" t="s">
        <v>154</v>
      </c>
      <c r="AU378" s="230" t="s">
        <v>87</v>
      </c>
      <c r="AV378" s="13" t="s">
        <v>87</v>
      </c>
      <c r="AW378" s="13" t="s">
        <v>39</v>
      </c>
      <c r="AX378" s="13" t="s">
        <v>85</v>
      </c>
      <c r="AY378" s="230" t="s">
        <v>144</v>
      </c>
    </row>
    <row r="379" s="2" customFormat="1" ht="44.25" customHeight="1">
      <c r="A379" s="40"/>
      <c r="B379" s="41"/>
      <c r="C379" s="206" t="s">
        <v>748</v>
      </c>
      <c r="D379" s="206" t="s">
        <v>147</v>
      </c>
      <c r="E379" s="207" t="s">
        <v>1835</v>
      </c>
      <c r="F379" s="208" t="s">
        <v>1836</v>
      </c>
      <c r="G379" s="209" t="s">
        <v>178</v>
      </c>
      <c r="H379" s="210">
        <v>28.800000000000001</v>
      </c>
      <c r="I379" s="211"/>
      <c r="J379" s="212">
        <f>ROUND(I379*H379,2)</f>
        <v>0</v>
      </c>
      <c r="K379" s="208" t="s">
        <v>151</v>
      </c>
      <c r="L379" s="46"/>
      <c r="M379" s="213" t="s">
        <v>32</v>
      </c>
      <c r="N379" s="214" t="s">
        <v>48</v>
      </c>
      <c r="O379" s="86"/>
      <c r="P379" s="215">
        <f>O379*H379</f>
        <v>0</v>
      </c>
      <c r="Q379" s="215">
        <v>0.0035000000000000001</v>
      </c>
      <c r="R379" s="215">
        <f>Q379*H379</f>
        <v>0.1008</v>
      </c>
      <c r="S379" s="215">
        <v>0</v>
      </c>
      <c r="T379" s="216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7" t="s">
        <v>234</v>
      </c>
      <c r="AT379" s="217" t="s">
        <v>147</v>
      </c>
      <c r="AU379" s="217" t="s">
        <v>87</v>
      </c>
      <c r="AY379" s="18" t="s">
        <v>144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8" t="s">
        <v>85</v>
      </c>
      <c r="BK379" s="218">
        <f>ROUND(I379*H379,2)</f>
        <v>0</v>
      </c>
      <c r="BL379" s="18" t="s">
        <v>234</v>
      </c>
      <c r="BM379" s="217" t="s">
        <v>1837</v>
      </c>
    </row>
    <row r="380" s="13" customFormat="1">
      <c r="A380" s="13"/>
      <c r="B380" s="219"/>
      <c r="C380" s="220"/>
      <c r="D380" s="221" t="s">
        <v>154</v>
      </c>
      <c r="E380" s="222" t="s">
        <v>32</v>
      </c>
      <c r="F380" s="223" t="s">
        <v>1838</v>
      </c>
      <c r="G380" s="220"/>
      <c r="H380" s="224">
        <v>28.800000000000001</v>
      </c>
      <c r="I380" s="225"/>
      <c r="J380" s="220"/>
      <c r="K380" s="220"/>
      <c r="L380" s="226"/>
      <c r="M380" s="227"/>
      <c r="N380" s="228"/>
      <c r="O380" s="228"/>
      <c r="P380" s="228"/>
      <c r="Q380" s="228"/>
      <c r="R380" s="228"/>
      <c r="S380" s="228"/>
      <c r="T380" s="229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0" t="s">
        <v>154</v>
      </c>
      <c r="AU380" s="230" t="s">
        <v>87</v>
      </c>
      <c r="AV380" s="13" t="s">
        <v>87</v>
      </c>
      <c r="AW380" s="13" t="s">
        <v>39</v>
      </c>
      <c r="AX380" s="13" t="s">
        <v>85</v>
      </c>
      <c r="AY380" s="230" t="s">
        <v>144</v>
      </c>
    </row>
    <row r="381" s="2" customFormat="1" ht="33" customHeight="1">
      <c r="A381" s="40"/>
      <c r="B381" s="41"/>
      <c r="C381" s="206" t="s">
        <v>754</v>
      </c>
      <c r="D381" s="206" t="s">
        <v>147</v>
      </c>
      <c r="E381" s="207" t="s">
        <v>1839</v>
      </c>
      <c r="F381" s="208" t="s">
        <v>1840</v>
      </c>
      <c r="G381" s="209" t="s">
        <v>178</v>
      </c>
      <c r="H381" s="210">
        <v>23.800000000000001</v>
      </c>
      <c r="I381" s="211"/>
      <c r="J381" s="212">
        <f>ROUND(I381*H381,2)</f>
        <v>0</v>
      </c>
      <c r="K381" s="208" t="s">
        <v>151</v>
      </c>
      <c r="L381" s="46"/>
      <c r="M381" s="213" t="s">
        <v>32</v>
      </c>
      <c r="N381" s="214" t="s">
        <v>48</v>
      </c>
      <c r="O381" s="86"/>
      <c r="P381" s="215">
        <f>O381*H381</f>
        <v>0</v>
      </c>
      <c r="Q381" s="215">
        <v>0.0016900000000000001</v>
      </c>
      <c r="R381" s="215">
        <f>Q381*H381</f>
        <v>0.040222000000000001</v>
      </c>
      <c r="S381" s="215">
        <v>0</v>
      </c>
      <c r="T381" s="216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17" t="s">
        <v>234</v>
      </c>
      <c r="AT381" s="217" t="s">
        <v>147</v>
      </c>
      <c r="AU381" s="217" t="s">
        <v>87</v>
      </c>
      <c r="AY381" s="18" t="s">
        <v>144</v>
      </c>
      <c r="BE381" s="218">
        <f>IF(N381="základní",J381,0)</f>
        <v>0</v>
      </c>
      <c r="BF381" s="218">
        <f>IF(N381="snížená",J381,0)</f>
        <v>0</v>
      </c>
      <c r="BG381" s="218">
        <f>IF(N381="zákl. přenesená",J381,0)</f>
        <v>0</v>
      </c>
      <c r="BH381" s="218">
        <f>IF(N381="sníž. přenesená",J381,0)</f>
        <v>0</v>
      </c>
      <c r="BI381" s="218">
        <f>IF(N381="nulová",J381,0)</f>
        <v>0</v>
      </c>
      <c r="BJ381" s="18" t="s">
        <v>85</v>
      </c>
      <c r="BK381" s="218">
        <f>ROUND(I381*H381,2)</f>
        <v>0</v>
      </c>
      <c r="BL381" s="18" t="s">
        <v>234</v>
      </c>
      <c r="BM381" s="217" t="s">
        <v>1841</v>
      </c>
    </row>
    <row r="382" s="2" customFormat="1">
      <c r="A382" s="40"/>
      <c r="B382" s="41"/>
      <c r="C382" s="206" t="s">
        <v>760</v>
      </c>
      <c r="D382" s="206" t="s">
        <v>147</v>
      </c>
      <c r="E382" s="207" t="s">
        <v>1842</v>
      </c>
      <c r="F382" s="208" t="s">
        <v>1843</v>
      </c>
      <c r="G382" s="209" t="s">
        <v>178</v>
      </c>
      <c r="H382" s="210">
        <v>15.199999999999999</v>
      </c>
      <c r="I382" s="211"/>
      <c r="J382" s="212">
        <f>ROUND(I382*H382,2)</f>
        <v>0</v>
      </c>
      <c r="K382" s="208" t="s">
        <v>151</v>
      </c>
      <c r="L382" s="46"/>
      <c r="M382" s="213" t="s">
        <v>32</v>
      </c>
      <c r="N382" s="214" t="s">
        <v>48</v>
      </c>
      <c r="O382" s="86"/>
      <c r="P382" s="215">
        <f>O382*H382</f>
        <v>0</v>
      </c>
      <c r="Q382" s="215">
        <v>0.0021700000000000001</v>
      </c>
      <c r="R382" s="215">
        <f>Q382*H382</f>
        <v>0.032983999999999999</v>
      </c>
      <c r="S382" s="215">
        <v>0</v>
      </c>
      <c r="T382" s="216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7" t="s">
        <v>234</v>
      </c>
      <c r="AT382" s="217" t="s">
        <v>147</v>
      </c>
      <c r="AU382" s="217" t="s">
        <v>87</v>
      </c>
      <c r="AY382" s="18" t="s">
        <v>144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8" t="s">
        <v>85</v>
      </c>
      <c r="BK382" s="218">
        <f>ROUND(I382*H382,2)</f>
        <v>0</v>
      </c>
      <c r="BL382" s="18" t="s">
        <v>234</v>
      </c>
      <c r="BM382" s="217" t="s">
        <v>1844</v>
      </c>
    </row>
    <row r="383" s="13" customFormat="1">
      <c r="A383" s="13"/>
      <c r="B383" s="219"/>
      <c r="C383" s="220"/>
      <c r="D383" s="221" t="s">
        <v>154</v>
      </c>
      <c r="E383" s="222" t="s">
        <v>32</v>
      </c>
      <c r="F383" s="223" t="s">
        <v>1845</v>
      </c>
      <c r="G383" s="220"/>
      <c r="H383" s="224">
        <v>15.199999999999999</v>
      </c>
      <c r="I383" s="225"/>
      <c r="J383" s="220"/>
      <c r="K383" s="220"/>
      <c r="L383" s="226"/>
      <c r="M383" s="227"/>
      <c r="N383" s="228"/>
      <c r="O383" s="228"/>
      <c r="P383" s="228"/>
      <c r="Q383" s="228"/>
      <c r="R383" s="228"/>
      <c r="S383" s="228"/>
      <c r="T383" s="229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0" t="s">
        <v>154</v>
      </c>
      <c r="AU383" s="230" t="s">
        <v>87</v>
      </c>
      <c r="AV383" s="13" t="s">
        <v>87</v>
      </c>
      <c r="AW383" s="13" t="s">
        <v>39</v>
      </c>
      <c r="AX383" s="13" t="s">
        <v>85</v>
      </c>
      <c r="AY383" s="230" t="s">
        <v>144</v>
      </c>
    </row>
    <row r="384" s="2" customFormat="1">
      <c r="A384" s="40"/>
      <c r="B384" s="41"/>
      <c r="C384" s="206" t="s">
        <v>764</v>
      </c>
      <c r="D384" s="206" t="s">
        <v>147</v>
      </c>
      <c r="E384" s="207" t="s">
        <v>1846</v>
      </c>
      <c r="F384" s="208" t="s">
        <v>1847</v>
      </c>
      <c r="G384" s="209" t="s">
        <v>162</v>
      </c>
      <c r="H384" s="210">
        <v>0.76800000000000002</v>
      </c>
      <c r="I384" s="211"/>
      <c r="J384" s="212">
        <f>ROUND(I384*H384,2)</f>
        <v>0</v>
      </c>
      <c r="K384" s="208" t="s">
        <v>151</v>
      </c>
      <c r="L384" s="46"/>
      <c r="M384" s="213" t="s">
        <v>32</v>
      </c>
      <c r="N384" s="214" t="s">
        <v>48</v>
      </c>
      <c r="O384" s="86"/>
      <c r="P384" s="215">
        <f>O384*H384</f>
        <v>0</v>
      </c>
      <c r="Q384" s="215">
        <v>0</v>
      </c>
      <c r="R384" s="215">
        <f>Q384*H384</f>
        <v>0</v>
      </c>
      <c r="S384" s="215">
        <v>0</v>
      </c>
      <c r="T384" s="216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7" t="s">
        <v>234</v>
      </c>
      <c r="AT384" s="217" t="s">
        <v>147</v>
      </c>
      <c r="AU384" s="217" t="s">
        <v>87</v>
      </c>
      <c r="AY384" s="18" t="s">
        <v>144</v>
      </c>
      <c r="BE384" s="218">
        <f>IF(N384="základní",J384,0)</f>
        <v>0</v>
      </c>
      <c r="BF384" s="218">
        <f>IF(N384="snížená",J384,0)</f>
        <v>0</v>
      </c>
      <c r="BG384" s="218">
        <f>IF(N384="zákl. přenesená",J384,0)</f>
        <v>0</v>
      </c>
      <c r="BH384" s="218">
        <f>IF(N384="sníž. přenesená",J384,0)</f>
        <v>0</v>
      </c>
      <c r="BI384" s="218">
        <f>IF(N384="nulová",J384,0)</f>
        <v>0</v>
      </c>
      <c r="BJ384" s="18" t="s">
        <v>85</v>
      </c>
      <c r="BK384" s="218">
        <f>ROUND(I384*H384,2)</f>
        <v>0</v>
      </c>
      <c r="BL384" s="18" t="s">
        <v>234</v>
      </c>
      <c r="BM384" s="217" t="s">
        <v>1848</v>
      </c>
    </row>
    <row r="385" s="12" customFormat="1" ht="22.8" customHeight="1">
      <c r="A385" s="12"/>
      <c r="B385" s="190"/>
      <c r="C385" s="191"/>
      <c r="D385" s="192" t="s">
        <v>76</v>
      </c>
      <c r="E385" s="204" t="s">
        <v>926</v>
      </c>
      <c r="F385" s="204" t="s">
        <v>927</v>
      </c>
      <c r="G385" s="191"/>
      <c r="H385" s="191"/>
      <c r="I385" s="194"/>
      <c r="J385" s="205">
        <f>BK385</f>
        <v>0</v>
      </c>
      <c r="K385" s="191"/>
      <c r="L385" s="196"/>
      <c r="M385" s="197"/>
      <c r="N385" s="198"/>
      <c r="O385" s="198"/>
      <c r="P385" s="199">
        <f>SUM(P386:P403)</f>
        <v>0</v>
      </c>
      <c r="Q385" s="198"/>
      <c r="R385" s="199">
        <f>SUM(R386:R403)</f>
        <v>0.23915000000000003</v>
      </c>
      <c r="S385" s="198"/>
      <c r="T385" s="200">
        <f>SUM(T386:T403)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01" t="s">
        <v>87</v>
      </c>
      <c r="AT385" s="202" t="s">
        <v>76</v>
      </c>
      <c r="AU385" s="202" t="s">
        <v>85</v>
      </c>
      <c r="AY385" s="201" t="s">
        <v>144</v>
      </c>
      <c r="BK385" s="203">
        <f>SUM(BK386:BK403)</f>
        <v>0</v>
      </c>
    </row>
    <row r="386" s="2" customFormat="1">
      <c r="A386" s="40"/>
      <c r="B386" s="41"/>
      <c r="C386" s="206" t="s">
        <v>768</v>
      </c>
      <c r="D386" s="206" t="s">
        <v>147</v>
      </c>
      <c r="E386" s="207" t="s">
        <v>957</v>
      </c>
      <c r="F386" s="208" t="s">
        <v>958</v>
      </c>
      <c r="G386" s="209" t="s">
        <v>189</v>
      </c>
      <c r="H386" s="210">
        <v>3</v>
      </c>
      <c r="I386" s="211"/>
      <c r="J386" s="212">
        <f>ROUND(I386*H386,2)</f>
        <v>0</v>
      </c>
      <c r="K386" s="208" t="s">
        <v>151</v>
      </c>
      <c r="L386" s="46"/>
      <c r="M386" s="213" t="s">
        <v>32</v>
      </c>
      <c r="N386" s="214" t="s">
        <v>48</v>
      </c>
      <c r="O386" s="86"/>
      <c r="P386" s="215">
        <f>O386*H386</f>
        <v>0</v>
      </c>
      <c r="Q386" s="215">
        <v>0</v>
      </c>
      <c r="R386" s="215">
        <f>Q386*H386</f>
        <v>0</v>
      </c>
      <c r="S386" s="215">
        <v>0</v>
      </c>
      <c r="T386" s="216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17" t="s">
        <v>234</v>
      </c>
      <c r="AT386" s="217" t="s">
        <v>147</v>
      </c>
      <c r="AU386" s="217" t="s">
        <v>87</v>
      </c>
      <c r="AY386" s="18" t="s">
        <v>144</v>
      </c>
      <c r="BE386" s="218">
        <f>IF(N386="základní",J386,0)</f>
        <v>0</v>
      </c>
      <c r="BF386" s="218">
        <f>IF(N386="snížená",J386,0)</f>
        <v>0</v>
      </c>
      <c r="BG386" s="218">
        <f>IF(N386="zákl. přenesená",J386,0)</f>
        <v>0</v>
      </c>
      <c r="BH386" s="218">
        <f>IF(N386="sníž. přenesená",J386,0)</f>
        <v>0</v>
      </c>
      <c r="BI386" s="218">
        <f>IF(N386="nulová",J386,0)</f>
        <v>0</v>
      </c>
      <c r="BJ386" s="18" t="s">
        <v>85</v>
      </c>
      <c r="BK386" s="218">
        <f>ROUND(I386*H386,2)</f>
        <v>0</v>
      </c>
      <c r="BL386" s="18" t="s">
        <v>234</v>
      </c>
      <c r="BM386" s="217" t="s">
        <v>1849</v>
      </c>
    </row>
    <row r="387" s="2" customFormat="1">
      <c r="A387" s="40"/>
      <c r="B387" s="41"/>
      <c r="C387" s="231" t="s">
        <v>772</v>
      </c>
      <c r="D387" s="231" t="s">
        <v>193</v>
      </c>
      <c r="E387" s="232" t="s">
        <v>1850</v>
      </c>
      <c r="F387" s="233" t="s">
        <v>1851</v>
      </c>
      <c r="G387" s="234" t="s">
        <v>189</v>
      </c>
      <c r="H387" s="235">
        <v>3</v>
      </c>
      <c r="I387" s="236"/>
      <c r="J387" s="237">
        <f>ROUND(I387*H387,2)</f>
        <v>0</v>
      </c>
      <c r="K387" s="233" t="s">
        <v>151</v>
      </c>
      <c r="L387" s="238"/>
      <c r="M387" s="239" t="s">
        <v>32</v>
      </c>
      <c r="N387" s="240" t="s">
        <v>48</v>
      </c>
      <c r="O387" s="86"/>
      <c r="P387" s="215">
        <f>O387*H387</f>
        <v>0</v>
      </c>
      <c r="Q387" s="215">
        <v>0.017500000000000002</v>
      </c>
      <c r="R387" s="215">
        <f>Q387*H387</f>
        <v>0.052500000000000005</v>
      </c>
      <c r="S387" s="215">
        <v>0</v>
      </c>
      <c r="T387" s="216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17" t="s">
        <v>314</v>
      </c>
      <c r="AT387" s="217" t="s">
        <v>193</v>
      </c>
      <c r="AU387" s="217" t="s">
        <v>87</v>
      </c>
      <c r="AY387" s="18" t="s">
        <v>144</v>
      </c>
      <c r="BE387" s="218">
        <f>IF(N387="základní",J387,0)</f>
        <v>0</v>
      </c>
      <c r="BF387" s="218">
        <f>IF(N387="snížená",J387,0)</f>
        <v>0</v>
      </c>
      <c r="BG387" s="218">
        <f>IF(N387="zákl. přenesená",J387,0)</f>
        <v>0</v>
      </c>
      <c r="BH387" s="218">
        <f>IF(N387="sníž. přenesená",J387,0)</f>
        <v>0</v>
      </c>
      <c r="BI387" s="218">
        <f>IF(N387="nulová",J387,0)</f>
        <v>0</v>
      </c>
      <c r="BJ387" s="18" t="s">
        <v>85</v>
      </c>
      <c r="BK387" s="218">
        <f>ROUND(I387*H387,2)</f>
        <v>0</v>
      </c>
      <c r="BL387" s="18" t="s">
        <v>234</v>
      </c>
      <c r="BM387" s="217" t="s">
        <v>1852</v>
      </c>
    </row>
    <row r="388" s="2" customFormat="1" ht="44.25" customHeight="1">
      <c r="A388" s="40"/>
      <c r="B388" s="41"/>
      <c r="C388" s="206" t="s">
        <v>778</v>
      </c>
      <c r="D388" s="206" t="s">
        <v>147</v>
      </c>
      <c r="E388" s="207" t="s">
        <v>1853</v>
      </c>
      <c r="F388" s="208" t="s">
        <v>1854</v>
      </c>
      <c r="G388" s="209" t="s">
        <v>189</v>
      </c>
      <c r="H388" s="210">
        <v>2</v>
      </c>
      <c r="I388" s="211"/>
      <c r="J388" s="212">
        <f>ROUND(I388*H388,2)</f>
        <v>0</v>
      </c>
      <c r="K388" s="208" t="s">
        <v>151</v>
      </c>
      <c r="L388" s="46"/>
      <c r="M388" s="213" t="s">
        <v>32</v>
      </c>
      <c r="N388" s="214" t="s">
        <v>48</v>
      </c>
      <c r="O388" s="86"/>
      <c r="P388" s="215">
        <f>O388*H388</f>
        <v>0</v>
      </c>
      <c r="Q388" s="215">
        <v>0</v>
      </c>
      <c r="R388" s="215">
        <f>Q388*H388</f>
        <v>0</v>
      </c>
      <c r="S388" s="215">
        <v>0</v>
      </c>
      <c r="T388" s="216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7" t="s">
        <v>234</v>
      </c>
      <c r="AT388" s="217" t="s">
        <v>147</v>
      </c>
      <c r="AU388" s="217" t="s">
        <v>87</v>
      </c>
      <c r="AY388" s="18" t="s">
        <v>144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8" t="s">
        <v>85</v>
      </c>
      <c r="BK388" s="218">
        <f>ROUND(I388*H388,2)</f>
        <v>0</v>
      </c>
      <c r="BL388" s="18" t="s">
        <v>234</v>
      </c>
      <c r="BM388" s="217" t="s">
        <v>1855</v>
      </c>
    </row>
    <row r="389" s="13" customFormat="1">
      <c r="A389" s="13"/>
      <c r="B389" s="219"/>
      <c r="C389" s="220"/>
      <c r="D389" s="221" t="s">
        <v>154</v>
      </c>
      <c r="E389" s="222" t="s">
        <v>32</v>
      </c>
      <c r="F389" s="223" t="s">
        <v>1856</v>
      </c>
      <c r="G389" s="220"/>
      <c r="H389" s="224">
        <v>1</v>
      </c>
      <c r="I389" s="225"/>
      <c r="J389" s="220"/>
      <c r="K389" s="220"/>
      <c r="L389" s="226"/>
      <c r="M389" s="227"/>
      <c r="N389" s="228"/>
      <c r="O389" s="228"/>
      <c r="P389" s="228"/>
      <c r="Q389" s="228"/>
      <c r="R389" s="228"/>
      <c r="S389" s="228"/>
      <c r="T389" s="229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0" t="s">
        <v>154</v>
      </c>
      <c r="AU389" s="230" t="s">
        <v>87</v>
      </c>
      <c r="AV389" s="13" t="s">
        <v>87</v>
      </c>
      <c r="AW389" s="13" t="s">
        <v>39</v>
      </c>
      <c r="AX389" s="13" t="s">
        <v>77</v>
      </c>
      <c r="AY389" s="230" t="s">
        <v>144</v>
      </c>
    </row>
    <row r="390" s="13" customFormat="1">
      <c r="A390" s="13"/>
      <c r="B390" s="219"/>
      <c r="C390" s="220"/>
      <c r="D390" s="221" t="s">
        <v>154</v>
      </c>
      <c r="E390" s="222" t="s">
        <v>32</v>
      </c>
      <c r="F390" s="223" t="s">
        <v>1857</v>
      </c>
      <c r="G390" s="220"/>
      <c r="H390" s="224">
        <v>1</v>
      </c>
      <c r="I390" s="225"/>
      <c r="J390" s="220"/>
      <c r="K390" s="220"/>
      <c r="L390" s="226"/>
      <c r="M390" s="227"/>
      <c r="N390" s="228"/>
      <c r="O390" s="228"/>
      <c r="P390" s="228"/>
      <c r="Q390" s="228"/>
      <c r="R390" s="228"/>
      <c r="S390" s="228"/>
      <c r="T390" s="229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0" t="s">
        <v>154</v>
      </c>
      <c r="AU390" s="230" t="s">
        <v>87</v>
      </c>
      <c r="AV390" s="13" t="s">
        <v>87</v>
      </c>
      <c r="AW390" s="13" t="s">
        <v>39</v>
      </c>
      <c r="AX390" s="13" t="s">
        <v>77</v>
      </c>
      <c r="AY390" s="230" t="s">
        <v>144</v>
      </c>
    </row>
    <row r="391" s="14" customFormat="1">
      <c r="A391" s="14"/>
      <c r="B391" s="241"/>
      <c r="C391" s="242"/>
      <c r="D391" s="221" t="s">
        <v>154</v>
      </c>
      <c r="E391" s="243" t="s">
        <v>32</v>
      </c>
      <c r="F391" s="244" t="s">
        <v>205</v>
      </c>
      <c r="G391" s="242"/>
      <c r="H391" s="245">
        <v>2</v>
      </c>
      <c r="I391" s="246"/>
      <c r="J391" s="242"/>
      <c r="K391" s="242"/>
      <c r="L391" s="247"/>
      <c r="M391" s="248"/>
      <c r="N391" s="249"/>
      <c r="O391" s="249"/>
      <c r="P391" s="249"/>
      <c r="Q391" s="249"/>
      <c r="R391" s="249"/>
      <c r="S391" s="249"/>
      <c r="T391" s="25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1" t="s">
        <v>154</v>
      </c>
      <c r="AU391" s="251" t="s">
        <v>87</v>
      </c>
      <c r="AV391" s="14" t="s">
        <v>152</v>
      </c>
      <c r="AW391" s="14" t="s">
        <v>39</v>
      </c>
      <c r="AX391" s="14" t="s">
        <v>85</v>
      </c>
      <c r="AY391" s="251" t="s">
        <v>144</v>
      </c>
    </row>
    <row r="392" s="2" customFormat="1">
      <c r="A392" s="40"/>
      <c r="B392" s="41"/>
      <c r="C392" s="231" t="s">
        <v>782</v>
      </c>
      <c r="D392" s="231" t="s">
        <v>193</v>
      </c>
      <c r="E392" s="232" t="s">
        <v>1858</v>
      </c>
      <c r="F392" s="233" t="s">
        <v>1859</v>
      </c>
      <c r="G392" s="234" t="s">
        <v>189</v>
      </c>
      <c r="H392" s="235">
        <v>1</v>
      </c>
      <c r="I392" s="236"/>
      <c r="J392" s="237">
        <f>ROUND(I392*H392,2)</f>
        <v>0</v>
      </c>
      <c r="K392" s="233" t="s">
        <v>32</v>
      </c>
      <c r="L392" s="238"/>
      <c r="M392" s="239" t="s">
        <v>32</v>
      </c>
      <c r="N392" s="240" t="s">
        <v>48</v>
      </c>
      <c r="O392" s="86"/>
      <c r="P392" s="215">
        <f>O392*H392</f>
        <v>0</v>
      </c>
      <c r="Q392" s="215">
        <v>0.057000000000000002</v>
      </c>
      <c r="R392" s="215">
        <f>Q392*H392</f>
        <v>0.057000000000000002</v>
      </c>
      <c r="S392" s="215">
        <v>0</v>
      </c>
      <c r="T392" s="216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7" t="s">
        <v>314</v>
      </c>
      <c r="AT392" s="217" t="s">
        <v>193</v>
      </c>
      <c r="AU392" s="217" t="s">
        <v>87</v>
      </c>
      <c r="AY392" s="18" t="s">
        <v>144</v>
      </c>
      <c r="BE392" s="218">
        <f>IF(N392="základní",J392,0)</f>
        <v>0</v>
      </c>
      <c r="BF392" s="218">
        <f>IF(N392="snížená",J392,0)</f>
        <v>0</v>
      </c>
      <c r="BG392" s="218">
        <f>IF(N392="zákl. přenesená",J392,0)</f>
        <v>0</v>
      </c>
      <c r="BH392" s="218">
        <f>IF(N392="sníž. přenesená",J392,0)</f>
        <v>0</v>
      </c>
      <c r="BI392" s="218">
        <f>IF(N392="nulová",J392,0)</f>
        <v>0</v>
      </c>
      <c r="BJ392" s="18" t="s">
        <v>85</v>
      </c>
      <c r="BK392" s="218">
        <f>ROUND(I392*H392,2)</f>
        <v>0</v>
      </c>
      <c r="BL392" s="18" t="s">
        <v>234</v>
      </c>
      <c r="BM392" s="217" t="s">
        <v>1860</v>
      </c>
    </row>
    <row r="393" s="2" customFormat="1">
      <c r="A393" s="40"/>
      <c r="B393" s="41"/>
      <c r="C393" s="42"/>
      <c r="D393" s="221" t="s">
        <v>295</v>
      </c>
      <c r="E393" s="42"/>
      <c r="F393" s="252" t="s">
        <v>1861</v>
      </c>
      <c r="G393" s="42"/>
      <c r="H393" s="42"/>
      <c r="I393" s="253"/>
      <c r="J393" s="42"/>
      <c r="K393" s="42"/>
      <c r="L393" s="46"/>
      <c r="M393" s="254"/>
      <c r="N393" s="255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8" t="s">
        <v>295</v>
      </c>
      <c r="AU393" s="18" t="s">
        <v>87</v>
      </c>
    </row>
    <row r="394" s="2" customFormat="1">
      <c r="A394" s="40"/>
      <c r="B394" s="41"/>
      <c r="C394" s="231" t="s">
        <v>787</v>
      </c>
      <c r="D394" s="231" t="s">
        <v>193</v>
      </c>
      <c r="E394" s="232" t="s">
        <v>1862</v>
      </c>
      <c r="F394" s="233" t="s">
        <v>1863</v>
      </c>
      <c r="G394" s="234" t="s">
        <v>189</v>
      </c>
      <c r="H394" s="235">
        <v>1</v>
      </c>
      <c r="I394" s="236"/>
      <c r="J394" s="237">
        <f>ROUND(I394*H394,2)</f>
        <v>0</v>
      </c>
      <c r="K394" s="233" t="s">
        <v>32</v>
      </c>
      <c r="L394" s="238"/>
      <c r="M394" s="239" t="s">
        <v>32</v>
      </c>
      <c r="N394" s="240" t="s">
        <v>48</v>
      </c>
      <c r="O394" s="86"/>
      <c r="P394" s="215">
        <f>O394*H394</f>
        <v>0</v>
      </c>
      <c r="Q394" s="215">
        <v>0.057000000000000002</v>
      </c>
      <c r="R394" s="215">
        <f>Q394*H394</f>
        <v>0.057000000000000002</v>
      </c>
      <c r="S394" s="215">
        <v>0</v>
      </c>
      <c r="T394" s="216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7" t="s">
        <v>314</v>
      </c>
      <c r="AT394" s="217" t="s">
        <v>193</v>
      </c>
      <c r="AU394" s="217" t="s">
        <v>87</v>
      </c>
      <c r="AY394" s="18" t="s">
        <v>144</v>
      </c>
      <c r="BE394" s="218">
        <f>IF(N394="základní",J394,0)</f>
        <v>0</v>
      </c>
      <c r="BF394" s="218">
        <f>IF(N394="snížená",J394,0)</f>
        <v>0</v>
      </c>
      <c r="BG394" s="218">
        <f>IF(N394="zákl. přenesená",J394,0)</f>
        <v>0</v>
      </c>
      <c r="BH394" s="218">
        <f>IF(N394="sníž. přenesená",J394,0)</f>
        <v>0</v>
      </c>
      <c r="BI394" s="218">
        <f>IF(N394="nulová",J394,0)</f>
        <v>0</v>
      </c>
      <c r="BJ394" s="18" t="s">
        <v>85</v>
      </c>
      <c r="BK394" s="218">
        <f>ROUND(I394*H394,2)</f>
        <v>0</v>
      </c>
      <c r="BL394" s="18" t="s">
        <v>234</v>
      </c>
      <c r="BM394" s="217" t="s">
        <v>1864</v>
      </c>
    </row>
    <row r="395" s="2" customFormat="1">
      <c r="A395" s="40"/>
      <c r="B395" s="41"/>
      <c r="C395" s="42"/>
      <c r="D395" s="221" t="s">
        <v>295</v>
      </c>
      <c r="E395" s="42"/>
      <c r="F395" s="252" t="s">
        <v>1865</v>
      </c>
      <c r="G395" s="42"/>
      <c r="H395" s="42"/>
      <c r="I395" s="253"/>
      <c r="J395" s="42"/>
      <c r="K395" s="42"/>
      <c r="L395" s="46"/>
      <c r="M395" s="254"/>
      <c r="N395" s="255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8" t="s">
        <v>295</v>
      </c>
      <c r="AU395" s="18" t="s">
        <v>87</v>
      </c>
    </row>
    <row r="396" s="2" customFormat="1">
      <c r="A396" s="40"/>
      <c r="B396" s="41"/>
      <c r="C396" s="206" t="s">
        <v>793</v>
      </c>
      <c r="D396" s="206" t="s">
        <v>147</v>
      </c>
      <c r="E396" s="207" t="s">
        <v>999</v>
      </c>
      <c r="F396" s="208" t="s">
        <v>1000</v>
      </c>
      <c r="G396" s="209" t="s">
        <v>189</v>
      </c>
      <c r="H396" s="210">
        <v>3</v>
      </c>
      <c r="I396" s="211"/>
      <c r="J396" s="212">
        <f>ROUND(I396*H396,2)</f>
        <v>0</v>
      </c>
      <c r="K396" s="208" t="s">
        <v>151</v>
      </c>
      <c r="L396" s="46"/>
      <c r="M396" s="213" t="s">
        <v>32</v>
      </c>
      <c r="N396" s="214" t="s">
        <v>48</v>
      </c>
      <c r="O396" s="86"/>
      <c r="P396" s="215">
        <f>O396*H396</f>
        <v>0</v>
      </c>
      <c r="Q396" s="215">
        <v>0</v>
      </c>
      <c r="R396" s="215">
        <f>Q396*H396</f>
        <v>0</v>
      </c>
      <c r="S396" s="215">
        <v>0</v>
      </c>
      <c r="T396" s="216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17" t="s">
        <v>234</v>
      </c>
      <c r="AT396" s="217" t="s">
        <v>147</v>
      </c>
      <c r="AU396" s="217" t="s">
        <v>87</v>
      </c>
      <c r="AY396" s="18" t="s">
        <v>144</v>
      </c>
      <c r="BE396" s="218">
        <f>IF(N396="základní",J396,0)</f>
        <v>0</v>
      </c>
      <c r="BF396" s="218">
        <f>IF(N396="snížená",J396,0)</f>
        <v>0</v>
      </c>
      <c r="BG396" s="218">
        <f>IF(N396="zákl. přenesená",J396,0)</f>
        <v>0</v>
      </c>
      <c r="BH396" s="218">
        <f>IF(N396="sníž. přenesená",J396,0)</f>
        <v>0</v>
      </c>
      <c r="BI396" s="218">
        <f>IF(N396="nulová",J396,0)</f>
        <v>0</v>
      </c>
      <c r="BJ396" s="18" t="s">
        <v>85</v>
      </c>
      <c r="BK396" s="218">
        <f>ROUND(I396*H396,2)</f>
        <v>0</v>
      </c>
      <c r="BL396" s="18" t="s">
        <v>234</v>
      </c>
      <c r="BM396" s="217" t="s">
        <v>1866</v>
      </c>
    </row>
    <row r="397" s="2" customFormat="1">
      <c r="A397" s="40"/>
      <c r="B397" s="41"/>
      <c r="C397" s="231" t="s">
        <v>798</v>
      </c>
      <c r="D397" s="231" t="s">
        <v>193</v>
      </c>
      <c r="E397" s="232" t="s">
        <v>1867</v>
      </c>
      <c r="F397" s="233" t="s">
        <v>1868</v>
      </c>
      <c r="G397" s="234" t="s">
        <v>189</v>
      </c>
      <c r="H397" s="235">
        <v>3</v>
      </c>
      <c r="I397" s="236"/>
      <c r="J397" s="237">
        <f>ROUND(I397*H397,2)</f>
        <v>0</v>
      </c>
      <c r="K397" s="233" t="s">
        <v>151</v>
      </c>
      <c r="L397" s="238"/>
      <c r="M397" s="239" t="s">
        <v>32</v>
      </c>
      <c r="N397" s="240" t="s">
        <v>48</v>
      </c>
      <c r="O397" s="86"/>
      <c r="P397" s="215">
        <f>O397*H397</f>
        <v>0</v>
      </c>
      <c r="Q397" s="215">
        <v>0.0011999999999999999</v>
      </c>
      <c r="R397" s="215">
        <f>Q397*H397</f>
        <v>0.0035999999999999999</v>
      </c>
      <c r="S397" s="215">
        <v>0</v>
      </c>
      <c r="T397" s="216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7" t="s">
        <v>314</v>
      </c>
      <c r="AT397" s="217" t="s">
        <v>193</v>
      </c>
      <c r="AU397" s="217" t="s">
        <v>87</v>
      </c>
      <c r="AY397" s="18" t="s">
        <v>144</v>
      </c>
      <c r="BE397" s="218">
        <f>IF(N397="základní",J397,0)</f>
        <v>0</v>
      </c>
      <c r="BF397" s="218">
        <f>IF(N397="snížená",J397,0)</f>
        <v>0</v>
      </c>
      <c r="BG397" s="218">
        <f>IF(N397="zákl. přenesená",J397,0)</f>
        <v>0</v>
      </c>
      <c r="BH397" s="218">
        <f>IF(N397="sníž. přenesená",J397,0)</f>
        <v>0</v>
      </c>
      <c r="BI397" s="218">
        <f>IF(N397="nulová",J397,0)</f>
        <v>0</v>
      </c>
      <c r="BJ397" s="18" t="s">
        <v>85</v>
      </c>
      <c r="BK397" s="218">
        <f>ROUND(I397*H397,2)</f>
        <v>0</v>
      </c>
      <c r="BL397" s="18" t="s">
        <v>234</v>
      </c>
      <c r="BM397" s="217" t="s">
        <v>1869</v>
      </c>
    </row>
    <row r="398" s="2" customFormat="1" ht="16.5" customHeight="1">
      <c r="A398" s="40"/>
      <c r="B398" s="41"/>
      <c r="C398" s="231" t="s">
        <v>802</v>
      </c>
      <c r="D398" s="231" t="s">
        <v>193</v>
      </c>
      <c r="E398" s="232" t="s">
        <v>1870</v>
      </c>
      <c r="F398" s="233" t="s">
        <v>1871</v>
      </c>
      <c r="G398" s="234" t="s">
        <v>189</v>
      </c>
      <c r="H398" s="235">
        <v>3</v>
      </c>
      <c r="I398" s="236"/>
      <c r="J398" s="237">
        <f>ROUND(I398*H398,2)</f>
        <v>0</v>
      </c>
      <c r="K398" s="233" t="s">
        <v>151</v>
      </c>
      <c r="L398" s="238"/>
      <c r="M398" s="239" t="s">
        <v>32</v>
      </c>
      <c r="N398" s="240" t="s">
        <v>48</v>
      </c>
      <c r="O398" s="86"/>
      <c r="P398" s="215">
        <f>O398*H398</f>
        <v>0</v>
      </c>
      <c r="Q398" s="215">
        <v>0.00014999999999999999</v>
      </c>
      <c r="R398" s="215">
        <f>Q398*H398</f>
        <v>0.00044999999999999999</v>
      </c>
      <c r="S398" s="215">
        <v>0</v>
      </c>
      <c r="T398" s="216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7" t="s">
        <v>314</v>
      </c>
      <c r="AT398" s="217" t="s">
        <v>193</v>
      </c>
      <c r="AU398" s="217" t="s">
        <v>87</v>
      </c>
      <c r="AY398" s="18" t="s">
        <v>144</v>
      </c>
      <c r="BE398" s="218">
        <f>IF(N398="základní",J398,0)</f>
        <v>0</v>
      </c>
      <c r="BF398" s="218">
        <f>IF(N398="snížená",J398,0)</f>
        <v>0</v>
      </c>
      <c r="BG398" s="218">
        <f>IF(N398="zákl. přenesená",J398,0)</f>
        <v>0</v>
      </c>
      <c r="BH398" s="218">
        <f>IF(N398="sníž. přenesená",J398,0)</f>
        <v>0</v>
      </c>
      <c r="BI398" s="218">
        <f>IF(N398="nulová",J398,0)</f>
        <v>0</v>
      </c>
      <c r="BJ398" s="18" t="s">
        <v>85</v>
      </c>
      <c r="BK398" s="218">
        <f>ROUND(I398*H398,2)</f>
        <v>0</v>
      </c>
      <c r="BL398" s="18" t="s">
        <v>234</v>
      </c>
      <c r="BM398" s="217" t="s">
        <v>1872</v>
      </c>
    </row>
    <row r="399" s="2" customFormat="1">
      <c r="A399" s="40"/>
      <c r="B399" s="41"/>
      <c r="C399" s="206" t="s">
        <v>808</v>
      </c>
      <c r="D399" s="206" t="s">
        <v>147</v>
      </c>
      <c r="E399" s="207" t="s">
        <v>1039</v>
      </c>
      <c r="F399" s="208" t="s">
        <v>1040</v>
      </c>
      <c r="G399" s="209" t="s">
        <v>189</v>
      </c>
      <c r="H399" s="210">
        <v>2</v>
      </c>
      <c r="I399" s="211"/>
      <c r="J399" s="212">
        <f>ROUND(I399*H399,2)</f>
        <v>0</v>
      </c>
      <c r="K399" s="208" t="s">
        <v>151</v>
      </c>
      <c r="L399" s="46"/>
      <c r="M399" s="213" t="s">
        <v>32</v>
      </c>
      <c r="N399" s="214" t="s">
        <v>48</v>
      </c>
      <c r="O399" s="86"/>
      <c r="P399" s="215">
        <f>O399*H399</f>
        <v>0</v>
      </c>
      <c r="Q399" s="215">
        <v>0</v>
      </c>
      <c r="R399" s="215">
        <f>Q399*H399</f>
        <v>0</v>
      </c>
      <c r="S399" s="215">
        <v>0</v>
      </c>
      <c r="T399" s="216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17" t="s">
        <v>234</v>
      </c>
      <c r="AT399" s="217" t="s">
        <v>147</v>
      </c>
      <c r="AU399" s="217" t="s">
        <v>87</v>
      </c>
      <c r="AY399" s="18" t="s">
        <v>144</v>
      </c>
      <c r="BE399" s="218">
        <f>IF(N399="základní",J399,0)</f>
        <v>0</v>
      </c>
      <c r="BF399" s="218">
        <f>IF(N399="snížená",J399,0)</f>
        <v>0</v>
      </c>
      <c r="BG399" s="218">
        <f>IF(N399="zákl. přenesená",J399,0)</f>
        <v>0</v>
      </c>
      <c r="BH399" s="218">
        <f>IF(N399="sníž. přenesená",J399,0)</f>
        <v>0</v>
      </c>
      <c r="BI399" s="218">
        <f>IF(N399="nulová",J399,0)</f>
        <v>0</v>
      </c>
      <c r="BJ399" s="18" t="s">
        <v>85</v>
      </c>
      <c r="BK399" s="218">
        <f>ROUND(I399*H399,2)</f>
        <v>0</v>
      </c>
      <c r="BL399" s="18" t="s">
        <v>234</v>
      </c>
      <c r="BM399" s="217" t="s">
        <v>1873</v>
      </c>
    </row>
    <row r="400" s="2" customFormat="1" ht="44.25" customHeight="1">
      <c r="A400" s="40"/>
      <c r="B400" s="41"/>
      <c r="C400" s="206" t="s">
        <v>813</v>
      </c>
      <c r="D400" s="206" t="s">
        <v>147</v>
      </c>
      <c r="E400" s="207" t="s">
        <v>1874</v>
      </c>
      <c r="F400" s="208" t="s">
        <v>1875</v>
      </c>
      <c r="G400" s="209" t="s">
        <v>189</v>
      </c>
      <c r="H400" s="210">
        <v>6</v>
      </c>
      <c r="I400" s="211"/>
      <c r="J400" s="212">
        <f>ROUND(I400*H400,2)</f>
        <v>0</v>
      </c>
      <c r="K400" s="208" t="s">
        <v>151</v>
      </c>
      <c r="L400" s="46"/>
      <c r="M400" s="213" t="s">
        <v>32</v>
      </c>
      <c r="N400" s="214" t="s">
        <v>48</v>
      </c>
      <c r="O400" s="86"/>
      <c r="P400" s="215">
        <f>O400*H400</f>
        <v>0</v>
      </c>
      <c r="Q400" s="215">
        <v>0</v>
      </c>
      <c r="R400" s="215">
        <f>Q400*H400</f>
        <v>0</v>
      </c>
      <c r="S400" s="215">
        <v>0</v>
      </c>
      <c r="T400" s="216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7" t="s">
        <v>234</v>
      </c>
      <c r="AT400" s="217" t="s">
        <v>147</v>
      </c>
      <c r="AU400" s="217" t="s">
        <v>87</v>
      </c>
      <c r="AY400" s="18" t="s">
        <v>144</v>
      </c>
      <c r="BE400" s="218">
        <f>IF(N400="základní",J400,0)</f>
        <v>0</v>
      </c>
      <c r="BF400" s="218">
        <f>IF(N400="snížená",J400,0)</f>
        <v>0</v>
      </c>
      <c r="BG400" s="218">
        <f>IF(N400="zákl. přenesená",J400,0)</f>
        <v>0</v>
      </c>
      <c r="BH400" s="218">
        <f>IF(N400="sníž. přenesená",J400,0)</f>
        <v>0</v>
      </c>
      <c r="BI400" s="218">
        <f>IF(N400="nulová",J400,0)</f>
        <v>0</v>
      </c>
      <c r="BJ400" s="18" t="s">
        <v>85</v>
      </c>
      <c r="BK400" s="218">
        <f>ROUND(I400*H400,2)</f>
        <v>0</v>
      </c>
      <c r="BL400" s="18" t="s">
        <v>234</v>
      </c>
      <c r="BM400" s="217" t="s">
        <v>1876</v>
      </c>
    </row>
    <row r="401" s="2" customFormat="1">
      <c r="A401" s="40"/>
      <c r="B401" s="41"/>
      <c r="C401" s="231" t="s">
        <v>818</v>
      </c>
      <c r="D401" s="231" t="s">
        <v>193</v>
      </c>
      <c r="E401" s="232" t="s">
        <v>1877</v>
      </c>
      <c r="F401" s="233" t="s">
        <v>1878</v>
      </c>
      <c r="G401" s="234" t="s">
        <v>178</v>
      </c>
      <c r="H401" s="235">
        <v>9.8000000000000007</v>
      </c>
      <c r="I401" s="236"/>
      <c r="J401" s="237">
        <f>ROUND(I401*H401,2)</f>
        <v>0</v>
      </c>
      <c r="K401" s="233" t="s">
        <v>151</v>
      </c>
      <c r="L401" s="238"/>
      <c r="M401" s="239" t="s">
        <v>32</v>
      </c>
      <c r="N401" s="240" t="s">
        <v>48</v>
      </c>
      <c r="O401" s="86"/>
      <c r="P401" s="215">
        <f>O401*H401</f>
        <v>0</v>
      </c>
      <c r="Q401" s="215">
        <v>0.0070000000000000001</v>
      </c>
      <c r="R401" s="215">
        <f>Q401*H401</f>
        <v>0.068600000000000008</v>
      </c>
      <c r="S401" s="215">
        <v>0</v>
      </c>
      <c r="T401" s="216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17" t="s">
        <v>314</v>
      </c>
      <c r="AT401" s="217" t="s">
        <v>193</v>
      </c>
      <c r="AU401" s="217" t="s">
        <v>87</v>
      </c>
      <c r="AY401" s="18" t="s">
        <v>144</v>
      </c>
      <c r="BE401" s="218">
        <f>IF(N401="základní",J401,0)</f>
        <v>0</v>
      </c>
      <c r="BF401" s="218">
        <f>IF(N401="snížená",J401,0)</f>
        <v>0</v>
      </c>
      <c r="BG401" s="218">
        <f>IF(N401="zákl. přenesená",J401,0)</f>
        <v>0</v>
      </c>
      <c r="BH401" s="218">
        <f>IF(N401="sníž. přenesená",J401,0)</f>
        <v>0</v>
      </c>
      <c r="BI401" s="218">
        <f>IF(N401="nulová",J401,0)</f>
        <v>0</v>
      </c>
      <c r="BJ401" s="18" t="s">
        <v>85</v>
      </c>
      <c r="BK401" s="218">
        <f>ROUND(I401*H401,2)</f>
        <v>0</v>
      </c>
      <c r="BL401" s="18" t="s">
        <v>234</v>
      </c>
      <c r="BM401" s="217" t="s">
        <v>1879</v>
      </c>
    </row>
    <row r="402" s="13" customFormat="1">
      <c r="A402" s="13"/>
      <c r="B402" s="219"/>
      <c r="C402" s="220"/>
      <c r="D402" s="221" t="s">
        <v>154</v>
      </c>
      <c r="E402" s="222" t="s">
        <v>32</v>
      </c>
      <c r="F402" s="223" t="s">
        <v>1880</v>
      </c>
      <c r="G402" s="220"/>
      <c r="H402" s="224">
        <v>9.8000000000000007</v>
      </c>
      <c r="I402" s="225"/>
      <c r="J402" s="220"/>
      <c r="K402" s="220"/>
      <c r="L402" s="226"/>
      <c r="M402" s="227"/>
      <c r="N402" s="228"/>
      <c r="O402" s="228"/>
      <c r="P402" s="228"/>
      <c r="Q402" s="228"/>
      <c r="R402" s="228"/>
      <c r="S402" s="228"/>
      <c r="T402" s="229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0" t="s">
        <v>154</v>
      </c>
      <c r="AU402" s="230" t="s">
        <v>87</v>
      </c>
      <c r="AV402" s="13" t="s">
        <v>87</v>
      </c>
      <c r="AW402" s="13" t="s">
        <v>39</v>
      </c>
      <c r="AX402" s="13" t="s">
        <v>85</v>
      </c>
      <c r="AY402" s="230" t="s">
        <v>144</v>
      </c>
    </row>
    <row r="403" s="2" customFormat="1">
      <c r="A403" s="40"/>
      <c r="B403" s="41"/>
      <c r="C403" s="206" t="s">
        <v>822</v>
      </c>
      <c r="D403" s="206" t="s">
        <v>147</v>
      </c>
      <c r="E403" s="207" t="s">
        <v>1070</v>
      </c>
      <c r="F403" s="208" t="s">
        <v>1071</v>
      </c>
      <c r="G403" s="209" t="s">
        <v>162</v>
      </c>
      <c r="H403" s="210">
        <v>0.23899999999999999</v>
      </c>
      <c r="I403" s="211"/>
      <c r="J403" s="212">
        <f>ROUND(I403*H403,2)</f>
        <v>0</v>
      </c>
      <c r="K403" s="208" t="s">
        <v>151</v>
      </c>
      <c r="L403" s="46"/>
      <c r="M403" s="213" t="s">
        <v>32</v>
      </c>
      <c r="N403" s="214" t="s">
        <v>48</v>
      </c>
      <c r="O403" s="86"/>
      <c r="P403" s="215">
        <f>O403*H403</f>
        <v>0</v>
      </c>
      <c r="Q403" s="215">
        <v>0</v>
      </c>
      <c r="R403" s="215">
        <f>Q403*H403</f>
        <v>0</v>
      </c>
      <c r="S403" s="215">
        <v>0</v>
      </c>
      <c r="T403" s="216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7" t="s">
        <v>234</v>
      </c>
      <c r="AT403" s="217" t="s">
        <v>147</v>
      </c>
      <c r="AU403" s="217" t="s">
        <v>87</v>
      </c>
      <c r="AY403" s="18" t="s">
        <v>144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8" t="s">
        <v>85</v>
      </c>
      <c r="BK403" s="218">
        <f>ROUND(I403*H403,2)</f>
        <v>0</v>
      </c>
      <c r="BL403" s="18" t="s">
        <v>234</v>
      </c>
      <c r="BM403" s="217" t="s">
        <v>1881</v>
      </c>
    </row>
    <row r="404" s="12" customFormat="1" ht="22.8" customHeight="1">
      <c r="A404" s="12"/>
      <c r="B404" s="190"/>
      <c r="C404" s="191"/>
      <c r="D404" s="192" t="s">
        <v>76</v>
      </c>
      <c r="E404" s="204" t="s">
        <v>1073</v>
      </c>
      <c r="F404" s="204" t="s">
        <v>1074</v>
      </c>
      <c r="G404" s="191"/>
      <c r="H404" s="191"/>
      <c r="I404" s="194"/>
      <c r="J404" s="205">
        <f>BK404</f>
        <v>0</v>
      </c>
      <c r="K404" s="191"/>
      <c r="L404" s="196"/>
      <c r="M404" s="197"/>
      <c r="N404" s="198"/>
      <c r="O404" s="198"/>
      <c r="P404" s="199">
        <f>SUM(P405:P408)</f>
        <v>0</v>
      </c>
      <c r="Q404" s="198"/>
      <c r="R404" s="199">
        <f>SUM(R405:R408)</f>
        <v>0.30572399999999994</v>
      </c>
      <c r="S404" s="198"/>
      <c r="T404" s="200">
        <f>SUM(T405:T408)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01" t="s">
        <v>87</v>
      </c>
      <c r="AT404" s="202" t="s">
        <v>76</v>
      </c>
      <c r="AU404" s="202" t="s">
        <v>85</v>
      </c>
      <c r="AY404" s="201" t="s">
        <v>144</v>
      </c>
      <c r="BK404" s="203">
        <f>SUM(BK405:BK408)</f>
        <v>0</v>
      </c>
    </row>
    <row r="405" s="2" customFormat="1" ht="33" customHeight="1">
      <c r="A405" s="40"/>
      <c r="B405" s="41"/>
      <c r="C405" s="206" t="s">
        <v>827</v>
      </c>
      <c r="D405" s="206" t="s">
        <v>147</v>
      </c>
      <c r="E405" s="207" t="s">
        <v>1076</v>
      </c>
      <c r="F405" s="208" t="s">
        <v>1077</v>
      </c>
      <c r="G405" s="209" t="s">
        <v>178</v>
      </c>
      <c r="H405" s="210">
        <v>87.599999999999994</v>
      </c>
      <c r="I405" s="211"/>
      <c r="J405" s="212">
        <f>ROUND(I405*H405,2)</f>
        <v>0</v>
      </c>
      <c r="K405" s="208" t="s">
        <v>151</v>
      </c>
      <c r="L405" s="46"/>
      <c r="M405" s="213" t="s">
        <v>32</v>
      </c>
      <c r="N405" s="214" t="s">
        <v>48</v>
      </c>
      <c r="O405" s="86"/>
      <c r="P405" s="215">
        <f>O405*H405</f>
        <v>0</v>
      </c>
      <c r="Q405" s="215">
        <v>6.0000000000000002E-05</v>
      </c>
      <c r="R405" s="215">
        <f>Q405*H405</f>
        <v>0.0052559999999999994</v>
      </c>
      <c r="S405" s="215">
        <v>0</v>
      </c>
      <c r="T405" s="216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17" t="s">
        <v>234</v>
      </c>
      <c r="AT405" s="217" t="s">
        <v>147</v>
      </c>
      <c r="AU405" s="217" t="s">
        <v>87</v>
      </c>
      <c r="AY405" s="18" t="s">
        <v>144</v>
      </c>
      <c r="BE405" s="218">
        <f>IF(N405="základní",J405,0)</f>
        <v>0</v>
      </c>
      <c r="BF405" s="218">
        <f>IF(N405="snížená",J405,0)</f>
        <v>0</v>
      </c>
      <c r="BG405" s="218">
        <f>IF(N405="zákl. přenesená",J405,0)</f>
        <v>0</v>
      </c>
      <c r="BH405" s="218">
        <f>IF(N405="sníž. přenesená",J405,0)</f>
        <v>0</v>
      </c>
      <c r="BI405" s="218">
        <f>IF(N405="nulová",J405,0)</f>
        <v>0</v>
      </c>
      <c r="BJ405" s="18" t="s">
        <v>85</v>
      </c>
      <c r="BK405" s="218">
        <f>ROUND(I405*H405,2)</f>
        <v>0</v>
      </c>
      <c r="BL405" s="18" t="s">
        <v>234</v>
      </c>
      <c r="BM405" s="217" t="s">
        <v>1882</v>
      </c>
    </row>
    <row r="406" s="13" customFormat="1">
      <c r="A406" s="13"/>
      <c r="B406" s="219"/>
      <c r="C406" s="220"/>
      <c r="D406" s="221" t="s">
        <v>154</v>
      </c>
      <c r="E406" s="222" t="s">
        <v>32</v>
      </c>
      <c r="F406" s="223" t="s">
        <v>1883</v>
      </c>
      <c r="G406" s="220"/>
      <c r="H406" s="224">
        <v>87.599999999999994</v>
      </c>
      <c r="I406" s="225"/>
      <c r="J406" s="220"/>
      <c r="K406" s="220"/>
      <c r="L406" s="226"/>
      <c r="M406" s="227"/>
      <c r="N406" s="228"/>
      <c r="O406" s="228"/>
      <c r="P406" s="228"/>
      <c r="Q406" s="228"/>
      <c r="R406" s="228"/>
      <c r="S406" s="228"/>
      <c r="T406" s="229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0" t="s">
        <v>154</v>
      </c>
      <c r="AU406" s="230" t="s">
        <v>87</v>
      </c>
      <c r="AV406" s="13" t="s">
        <v>87</v>
      </c>
      <c r="AW406" s="13" t="s">
        <v>39</v>
      </c>
      <c r="AX406" s="13" t="s">
        <v>85</v>
      </c>
      <c r="AY406" s="230" t="s">
        <v>144</v>
      </c>
    </row>
    <row r="407" s="2" customFormat="1">
      <c r="A407" s="40"/>
      <c r="B407" s="41"/>
      <c r="C407" s="231" t="s">
        <v>832</v>
      </c>
      <c r="D407" s="231" t="s">
        <v>193</v>
      </c>
      <c r="E407" s="232" t="s">
        <v>1083</v>
      </c>
      <c r="F407" s="233" t="s">
        <v>1084</v>
      </c>
      <c r="G407" s="234" t="s">
        <v>178</v>
      </c>
      <c r="H407" s="235">
        <v>87.599999999999994</v>
      </c>
      <c r="I407" s="236"/>
      <c r="J407" s="237">
        <f>ROUND(I407*H407,2)</f>
        <v>0</v>
      </c>
      <c r="K407" s="233" t="s">
        <v>151</v>
      </c>
      <c r="L407" s="238"/>
      <c r="M407" s="239" t="s">
        <v>32</v>
      </c>
      <c r="N407" s="240" t="s">
        <v>48</v>
      </c>
      <c r="O407" s="86"/>
      <c r="P407" s="215">
        <f>O407*H407</f>
        <v>0</v>
      </c>
      <c r="Q407" s="215">
        <v>0.0034299999999999999</v>
      </c>
      <c r="R407" s="215">
        <f>Q407*H407</f>
        <v>0.30046799999999996</v>
      </c>
      <c r="S407" s="215">
        <v>0</v>
      </c>
      <c r="T407" s="216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17" t="s">
        <v>314</v>
      </c>
      <c r="AT407" s="217" t="s">
        <v>193</v>
      </c>
      <c r="AU407" s="217" t="s">
        <v>87</v>
      </c>
      <c r="AY407" s="18" t="s">
        <v>144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18" t="s">
        <v>85</v>
      </c>
      <c r="BK407" s="218">
        <f>ROUND(I407*H407,2)</f>
        <v>0</v>
      </c>
      <c r="BL407" s="18" t="s">
        <v>234</v>
      </c>
      <c r="BM407" s="217" t="s">
        <v>1884</v>
      </c>
    </row>
    <row r="408" s="2" customFormat="1">
      <c r="A408" s="40"/>
      <c r="B408" s="41"/>
      <c r="C408" s="206" t="s">
        <v>837</v>
      </c>
      <c r="D408" s="206" t="s">
        <v>147</v>
      </c>
      <c r="E408" s="207" t="s">
        <v>1139</v>
      </c>
      <c r="F408" s="208" t="s">
        <v>1140</v>
      </c>
      <c r="G408" s="209" t="s">
        <v>162</v>
      </c>
      <c r="H408" s="210">
        <v>0.30599999999999999</v>
      </c>
      <c r="I408" s="211"/>
      <c r="J408" s="212">
        <f>ROUND(I408*H408,2)</f>
        <v>0</v>
      </c>
      <c r="K408" s="208" t="s">
        <v>151</v>
      </c>
      <c r="L408" s="46"/>
      <c r="M408" s="213" t="s">
        <v>32</v>
      </c>
      <c r="N408" s="214" t="s">
        <v>48</v>
      </c>
      <c r="O408" s="86"/>
      <c r="P408" s="215">
        <f>O408*H408</f>
        <v>0</v>
      </c>
      <c r="Q408" s="215">
        <v>0</v>
      </c>
      <c r="R408" s="215">
        <f>Q408*H408</f>
        <v>0</v>
      </c>
      <c r="S408" s="215">
        <v>0</v>
      </c>
      <c r="T408" s="216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7" t="s">
        <v>234</v>
      </c>
      <c r="AT408" s="217" t="s">
        <v>147</v>
      </c>
      <c r="AU408" s="217" t="s">
        <v>87</v>
      </c>
      <c r="AY408" s="18" t="s">
        <v>144</v>
      </c>
      <c r="BE408" s="218">
        <f>IF(N408="základní",J408,0)</f>
        <v>0</v>
      </c>
      <c r="BF408" s="218">
        <f>IF(N408="snížená",J408,0)</f>
        <v>0</v>
      </c>
      <c r="BG408" s="218">
        <f>IF(N408="zákl. přenesená",J408,0)</f>
        <v>0</v>
      </c>
      <c r="BH408" s="218">
        <f>IF(N408="sníž. přenesená",J408,0)</f>
        <v>0</v>
      </c>
      <c r="BI408" s="218">
        <f>IF(N408="nulová",J408,0)</f>
        <v>0</v>
      </c>
      <c r="BJ408" s="18" t="s">
        <v>85</v>
      </c>
      <c r="BK408" s="218">
        <f>ROUND(I408*H408,2)</f>
        <v>0</v>
      </c>
      <c r="BL408" s="18" t="s">
        <v>234</v>
      </c>
      <c r="BM408" s="217" t="s">
        <v>1885</v>
      </c>
    </row>
    <row r="409" s="12" customFormat="1" ht="22.8" customHeight="1">
      <c r="A409" s="12"/>
      <c r="B409" s="190"/>
      <c r="C409" s="191"/>
      <c r="D409" s="192" t="s">
        <v>76</v>
      </c>
      <c r="E409" s="204" t="s">
        <v>1142</v>
      </c>
      <c r="F409" s="204" t="s">
        <v>1143</v>
      </c>
      <c r="G409" s="191"/>
      <c r="H409" s="191"/>
      <c r="I409" s="194"/>
      <c r="J409" s="205">
        <f>BK409</f>
        <v>0</v>
      </c>
      <c r="K409" s="191"/>
      <c r="L409" s="196"/>
      <c r="M409" s="197"/>
      <c r="N409" s="198"/>
      <c r="O409" s="198"/>
      <c r="P409" s="199">
        <f>SUM(P410:P426)</f>
        <v>0</v>
      </c>
      <c r="Q409" s="198"/>
      <c r="R409" s="199">
        <f>SUM(R410:R426)</f>
        <v>1.8314460000000001</v>
      </c>
      <c r="S409" s="198"/>
      <c r="T409" s="200">
        <f>SUM(T410:T426)</f>
        <v>0.12232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01" t="s">
        <v>87</v>
      </c>
      <c r="AT409" s="202" t="s">
        <v>76</v>
      </c>
      <c r="AU409" s="202" t="s">
        <v>85</v>
      </c>
      <c r="AY409" s="201" t="s">
        <v>144</v>
      </c>
      <c r="BK409" s="203">
        <f>SUM(BK410:BK426)</f>
        <v>0</v>
      </c>
    </row>
    <row r="410" s="2" customFormat="1">
      <c r="A410" s="40"/>
      <c r="B410" s="41"/>
      <c r="C410" s="206" t="s">
        <v>841</v>
      </c>
      <c r="D410" s="206" t="s">
        <v>147</v>
      </c>
      <c r="E410" s="207" t="s">
        <v>1886</v>
      </c>
      <c r="F410" s="208" t="s">
        <v>1887</v>
      </c>
      <c r="G410" s="209" t="s">
        <v>167</v>
      </c>
      <c r="H410" s="210">
        <v>46.200000000000003</v>
      </c>
      <c r="I410" s="211"/>
      <c r="J410" s="212">
        <f>ROUND(I410*H410,2)</f>
        <v>0</v>
      </c>
      <c r="K410" s="208" t="s">
        <v>151</v>
      </c>
      <c r="L410" s="46"/>
      <c r="M410" s="213" t="s">
        <v>32</v>
      </c>
      <c r="N410" s="214" t="s">
        <v>48</v>
      </c>
      <c r="O410" s="86"/>
      <c r="P410" s="215">
        <f>O410*H410</f>
        <v>0</v>
      </c>
      <c r="Q410" s="215">
        <v>0</v>
      </c>
      <c r="R410" s="215">
        <f>Q410*H410</f>
        <v>0</v>
      </c>
      <c r="S410" s="215">
        <v>0</v>
      </c>
      <c r="T410" s="216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7" t="s">
        <v>234</v>
      </c>
      <c r="AT410" s="217" t="s">
        <v>147</v>
      </c>
      <c r="AU410" s="217" t="s">
        <v>87</v>
      </c>
      <c r="AY410" s="18" t="s">
        <v>144</v>
      </c>
      <c r="BE410" s="218">
        <f>IF(N410="základní",J410,0)</f>
        <v>0</v>
      </c>
      <c r="BF410" s="218">
        <f>IF(N410="snížená",J410,0)</f>
        <v>0</v>
      </c>
      <c r="BG410" s="218">
        <f>IF(N410="zákl. přenesená",J410,0)</f>
        <v>0</v>
      </c>
      <c r="BH410" s="218">
        <f>IF(N410="sníž. přenesená",J410,0)</f>
        <v>0</v>
      </c>
      <c r="BI410" s="218">
        <f>IF(N410="nulová",J410,0)</f>
        <v>0</v>
      </c>
      <c r="BJ410" s="18" t="s">
        <v>85</v>
      </c>
      <c r="BK410" s="218">
        <f>ROUND(I410*H410,2)</f>
        <v>0</v>
      </c>
      <c r="BL410" s="18" t="s">
        <v>234</v>
      </c>
      <c r="BM410" s="217" t="s">
        <v>1888</v>
      </c>
    </row>
    <row r="411" s="2" customFormat="1">
      <c r="A411" s="40"/>
      <c r="B411" s="41"/>
      <c r="C411" s="206" t="s">
        <v>846</v>
      </c>
      <c r="D411" s="206" t="s">
        <v>147</v>
      </c>
      <c r="E411" s="207" t="s">
        <v>1145</v>
      </c>
      <c r="F411" s="208" t="s">
        <v>1146</v>
      </c>
      <c r="G411" s="209" t="s">
        <v>167</v>
      </c>
      <c r="H411" s="210">
        <v>46.200000000000003</v>
      </c>
      <c r="I411" s="211"/>
      <c r="J411" s="212">
        <f>ROUND(I411*H411,2)</f>
        <v>0</v>
      </c>
      <c r="K411" s="208" t="s">
        <v>151</v>
      </c>
      <c r="L411" s="46"/>
      <c r="M411" s="213" t="s">
        <v>32</v>
      </c>
      <c r="N411" s="214" t="s">
        <v>48</v>
      </c>
      <c r="O411" s="86"/>
      <c r="P411" s="215">
        <f>O411*H411</f>
        <v>0</v>
      </c>
      <c r="Q411" s="215">
        <v>0.00029999999999999997</v>
      </c>
      <c r="R411" s="215">
        <f>Q411*H411</f>
        <v>0.013859999999999999</v>
      </c>
      <c r="S411" s="215">
        <v>0</v>
      </c>
      <c r="T411" s="216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7" t="s">
        <v>234</v>
      </c>
      <c r="AT411" s="217" t="s">
        <v>147</v>
      </c>
      <c r="AU411" s="217" t="s">
        <v>87</v>
      </c>
      <c r="AY411" s="18" t="s">
        <v>144</v>
      </c>
      <c r="BE411" s="218">
        <f>IF(N411="základní",J411,0)</f>
        <v>0</v>
      </c>
      <c r="BF411" s="218">
        <f>IF(N411="snížená",J411,0)</f>
        <v>0</v>
      </c>
      <c r="BG411" s="218">
        <f>IF(N411="zákl. přenesená",J411,0)</f>
        <v>0</v>
      </c>
      <c r="BH411" s="218">
        <f>IF(N411="sníž. přenesená",J411,0)</f>
        <v>0</v>
      </c>
      <c r="BI411" s="218">
        <f>IF(N411="nulová",J411,0)</f>
        <v>0</v>
      </c>
      <c r="BJ411" s="18" t="s">
        <v>85</v>
      </c>
      <c r="BK411" s="218">
        <f>ROUND(I411*H411,2)</f>
        <v>0</v>
      </c>
      <c r="BL411" s="18" t="s">
        <v>234</v>
      </c>
      <c r="BM411" s="217" t="s">
        <v>1889</v>
      </c>
    </row>
    <row r="412" s="2" customFormat="1">
      <c r="A412" s="40"/>
      <c r="B412" s="41"/>
      <c r="C412" s="206" t="s">
        <v>850</v>
      </c>
      <c r="D412" s="206" t="s">
        <v>147</v>
      </c>
      <c r="E412" s="207" t="s">
        <v>1890</v>
      </c>
      <c r="F412" s="208" t="s">
        <v>1891</v>
      </c>
      <c r="G412" s="209" t="s">
        <v>167</v>
      </c>
      <c r="H412" s="210">
        <v>46.200000000000003</v>
      </c>
      <c r="I412" s="211"/>
      <c r="J412" s="212">
        <f>ROUND(I412*H412,2)</f>
        <v>0</v>
      </c>
      <c r="K412" s="208" t="s">
        <v>151</v>
      </c>
      <c r="L412" s="46"/>
      <c r="M412" s="213" t="s">
        <v>32</v>
      </c>
      <c r="N412" s="214" t="s">
        <v>48</v>
      </c>
      <c r="O412" s="86"/>
      <c r="P412" s="215">
        <f>O412*H412</f>
        <v>0</v>
      </c>
      <c r="Q412" s="215">
        <v>0.0045500000000000002</v>
      </c>
      <c r="R412" s="215">
        <f>Q412*H412</f>
        <v>0.21021000000000004</v>
      </c>
      <c r="S412" s="215">
        <v>0</v>
      </c>
      <c r="T412" s="216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17" t="s">
        <v>234</v>
      </c>
      <c r="AT412" s="217" t="s">
        <v>147</v>
      </c>
      <c r="AU412" s="217" t="s">
        <v>87</v>
      </c>
      <c r="AY412" s="18" t="s">
        <v>144</v>
      </c>
      <c r="BE412" s="218">
        <f>IF(N412="základní",J412,0)</f>
        <v>0</v>
      </c>
      <c r="BF412" s="218">
        <f>IF(N412="snížená",J412,0)</f>
        <v>0</v>
      </c>
      <c r="BG412" s="218">
        <f>IF(N412="zákl. přenesená",J412,0)</f>
        <v>0</v>
      </c>
      <c r="BH412" s="218">
        <f>IF(N412="sníž. přenesená",J412,0)</f>
        <v>0</v>
      </c>
      <c r="BI412" s="218">
        <f>IF(N412="nulová",J412,0)</f>
        <v>0</v>
      </c>
      <c r="BJ412" s="18" t="s">
        <v>85</v>
      </c>
      <c r="BK412" s="218">
        <f>ROUND(I412*H412,2)</f>
        <v>0</v>
      </c>
      <c r="BL412" s="18" t="s">
        <v>234</v>
      </c>
      <c r="BM412" s="217" t="s">
        <v>1892</v>
      </c>
    </row>
    <row r="413" s="2" customFormat="1" ht="33" customHeight="1">
      <c r="A413" s="40"/>
      <c r="B413" s="41"/>
      <c r="C413" s="206" t="s">
        <v>854</v>
      </c>
      <c r="D413" s="206" t="s">
        <v>147</v>
      </c>
      <c r="E413" s="207" t="s">
        <v>1893</v>
      </c>
      <c r="F413" s="208" t="s">
        <v>1894</v>
      </c>
      <c r="G413" s="209" t="s">
        <v>178</v>
      </c>
      <c r="H413" s="210">
        <v>51.600000000000001</v>
      </c>
      <c r="I413" s="211"/>
      <c r="J413" s="212">
        <f>ROUND(I413*H413,2)</f>
        <v>0</v>
      </c>
      <c r="K413" s="208" t="s">
        <v>151</v>
      </c>
      <c r="L413" s="46"/>
      <c r="M413" s="213" t="s">
        <v>32</v>
      </c>
      <c r="N413" s="214" t="s">
        <v>48</v>
      </c>
      <c r="O413" s="86"/>
      <c r="P413" s="215">
        <f>O413*H413</f>
        <v>0</v>
      </c>
      <c r="Q413" s="215">
        <v>0.00042999999999999999</v>
      </c>
      <c r="R413" s="215">
        <f>Q413*H413</f>
        <v>0.022187999999999999</v>
      </c>
      <c r="S413" s="215">
        <v>0</v>
      </c>
      <c r="T413" s="216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7" t="s">
        <v>234</v>
      </c>
      <c r="AT413" s="217" t="s">
        <v>147</v>
      </c>
      <c r="AU413" s="217" t="s">
        <v>87</v>
      </c>
      <c r="AY413" s="18" t="s">
        <v>144</v>
      </c>
      <c r="BE413" s="218">
        <f>IF(N413="základní",J413,0)</f>
        <v>0</v>
      </c>
      <c r="BF413" s="218">
        <f>IF(N413="snížená",J413,0)</f>
        <v>0</v>
      </c>
      <c r="BG413" s="218">
        <f>IF(N413="zákl. přenesená",J413,0)</f>
        <v>0</v>
      </c>
      <c r="BH413" s="218">
        <f>IF(N413="sníž. přenesená",J413,0)</f>
        <v>0</v>
      </c>
      <c r="BI413" s="218">
        <f>IF(N413="nulová",J413,0)</f>
        <v>0</v>
      </c>
      <c r="BJ413" s="18" t="s">
        <v>85</v>
      </c>
      <c r="BK413" s="218">
        <f>ROUND(I413*H413,2)</f>
        <v>0</v>
      </c>
      <c r="BL413" s="18" t="s">
        <v>234</v>
      </c>
      <c r="BM413" s="217" t="s">
        <v>1895</v>
      </c>
    </row>
    <row r="414" s="13" customFormat="1">
      <c r="A414" s="13"/>
      <c r="B414" s="219"/>
      <c r="C414" s="220"/>
      <c r="D414" s="221" t="s">
        <v>154</v>
      </c>
      <c r="E414" s="222" t="s">
        <v>32</v>
      </c>
      <c r="F414" s="223" t="s">
        <v>1896</v>
      </c>
      <c r="G414" s="220"/>
      <c r="H414" s="224">
        <v>51.600000000000001</v>
      </c>
      <c r="I414" s="225"/>
      <c r="J414" s="220"/>
      <c r="K414" s="220"/>
      <c r="L414" s="226"/>
      <c r="M414" s="227"/>
      <c r="N414" s="228"/>
      <c r="O414" s="228"/>
      <c r="P414" s="228"/>
      <c r="Q414" s="228"/>
      <c r="R414" s="228"/>
      <c r="S414" s="228"/>
      <c r="T414" s="229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0" t="s">
        <v>154</v>
      </c>
      <c r="AU414" s="230" t="s">
        <v>87</v>
      </c>
      <c r="AV414" s="13" t="s">
        <v>87</v>
      </c>
      <c r="AW414" s="13" t="s">
        <v>39</v>
      </c>
      <c r="AX414" s="13" t="s">
        <v>85</v>
      </c>
      <c r="AY414" s="230" t="s">
        <v>144</v>
      </c>
    </row>
    <row r="415" s="2" customFormat="1">
      <c r="A415" s="40"/>
      <c r="B415" s="41"/>
      <c r="C415" s="206" t="s">
        <v>858</v>
      </c>
      <c r="D415" s="206" t="s">
        <v>147</v>
      </c>
      <c r="E415" s="207" t="s">
        <v>1897</v>
      </c>
      <c r="F415" s="208" t="s">
        <v>1898</v>
      </c>
      <c r="G415" s="209" t="s">
        <v>189</v>
      </c>
      <c r="H415" s="210">
        <v>88</v>
      </c>
      <c r="I415" s="211"/>
      <c r="J415" s="212">
        <f>ROUND(I415*H415,2)</f>
        <v>0</v>
      </c>
      <c r="K415" s="208" t="s">
        <v>151</v>
      </c>
      <c r="L415" s="46"/>
      <c r="M415" s="213" t="s">
        <v>32</v>
      </c>
      <c r="N415" s="214" t="s">
        <v>48</v>
      </c>
      <c r="O415" s="86"/>
      <c r="P415" s="215">
        <f>O415*H415</f>
        <v>0</v>
      </c>
      <c r="Q415" s="215">
        <v>0.00044999999999999999</v>
      </c>
      <c r="R415" s="215">
        <f>Q415*H415</f>
        <v>0.039599999999999996</v>
      </c>
      <c r="S415" s="215">
        <v>0.00139</v>
      </c>
      <c r="T415" s="216">
        <f>S415*H415</f>
        <v>0.12232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17" t="s">
        <v>234</v>
      </c>
      <c r="AT415" s="217" t="s">
        <v>147</v>
      </c>
      <c r="AU415" s="217" t="s">
        <v>87</v>
      </c>
      <c r="AY415" s="18" t="s">
        <v>144</v>
      </c>
      <c r="BE415" s="218">
        <f>IF(N415="základní",J415,0)</f>
        <v>0</v>
      </c>
      <c r="BF415" s="218">
        <f>IF(N415="snížená",J415,0)</f>
        <v>0</v>
      </c>
      <c r="BG415" s="218">
        <f>IF(N415="zákl. přenesená",J415,0)</f>
        <v>0</v>
      </c>
      <c r="BH415" s="218">
        <f>IF(N415="sníž. přenesená",J415,0)</f>
        <v>0</v>
      </c>
      <c r="BI415" s="218">
        <f>IF(N415="nulová",J415,0)</f>
        <v>0</v>
      </c>
      <c r="BJ415" s="18" t="s">
        <v>85</v>
      </c>
      <c r="BK415" s="218">
        <f>ROUND(I415*H415,2)</f>
        <v>0</v>
      </c>
      <c r="BL415" s="18" t="s">
        <v>234</v>
      </c>
      <c r="BM415" s="217" t="s">
        <v>1899</v>
      </c>
    </row>
    <row r="416" s="13" customFormat="1">
      <c r="A416" s="13"/>
      <c r="B416" s="219"/>
      <c r="C416" s="220"/>
      <c r="D416" s="221" t="s">
        <v>154</v>
      </c>
      <c r="E416" s="222" t="s">
        <v>32</v>
      </c>
      <c r="F416" s="223" t="s">
        <v>1900</v>
      </c>
      <c r="G416" s="220"/>
      <c r="H416" s="224">
        <v>88</v>
      </c>
      <c r="I416" s="225"/>
      <c r="J416" s="220"/>
      <c r="K416" s="220"/>
      <c r="L416" s="226"/>
      <c r="M416" s="227"/>
      <c r="N416" s="228"/>
      <c r="O416" s="228"/>
      <c r="P416" s="228"/>
      <c r="Q416" s="228"/>
      <c r="R416" s="228"/>
      <c r="S416" s="228"/>
      <c r="T416" s="229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0" t="s">
        <v>154</v>
      </c>
      <c r="AU416" s="230" t="s">
        <v>87</v>
      </c>
      <c r="AV416" s="13" t="s">
        <v>87</v>
      </c>
      <c r="AW416" s="13" t="s">
        <v>39</v>
      </c>
      <c r="AX416" s="13" t="s">
        <v>85</v>
      </c>
      <c r="AY416" s="230" t="s">
        <v>144</v>
      </c>
    </row>
    <row r="417" s="2" customFormat="1" ht="33" customHeight="1">
      <c r="A417" s="40"/>
      <c r="B417" s="41"/>
      <c r="C417" s="231" t="s">
        <v>862</v>
      </c>
      <c r="D417" s="231" t="s">
        <v>193</v>
      </c>
      <c r="E417" s="232" t="s">
        <v>1901</v>
      </c>
      <c r="F417" s="233" t="s">
        <v>1902</v>
      </c>
      <c r="G417" s="234" t="s">
        <v>167</v>
      </c>
      <c r="H417" s="235">
        <v>8.8000000000000007</v>
      </c>
      <c r="I417" s="236"/>
      <c r="J417" s="237">
        <f>ROUND(I417*H417,2)</f>
        <v>0</v>
      </c>
      <c r="K417" s="233" t="s">
        <v>151</v>
      </c>
      <c r="L417" s="238"/>
      <c r="M417" s="239" t="s">
        <v>32</v>
      </c>
      <c r="N417" s="240" t="s">
        <v>48</v>
      </c>
      <c r="O417" s="86"/>
      <c r="P417" s="215">
        <f>O417*H417</f>
        <v>0</v>
      </c>
      <c r="Q417" s="215">
        <v>0.019199999999999998</v>
      </c>
      <c r="R417" s="215">
        <f>Q417*H417</f>
        <v>0.16896</v>
      </c>
      <c r="S417" s="215">
        <v>0</v>
      </c>
      <c r="T417" s="216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7" t="s">
        <v>314</v>
      </c>
      <c r="AT417" s="217" t="s">
        <v>193</v>
      </c>
      <c r="AU417" s="217" t="s">
        <v>87</v>
      </c>
      <c r="AY417" s="18" t="s">
        <v>144</v>
      </c>
      <c r="BE417" s="218">
        <f>IF(N417="základní",J417,0)</f>
        <v>0</v>
      </c>
      <c r="BF417" s="218">
        <f>IF(N417="snížená",J417,0)</f>
        <v>0</v>
      </c>
      <c r="BG417" s="218">
        <f>IF(N417="zákl. přenesená",J417,0)</f>
        <v>0</v>
      </c>
      <c r="BH417" s="218">
        <f>IF(N417="sníž. přenesená",J417,0)</f>
        <v>0</v>
      </c>
      <c r="BI417" s="218">
        <f>IF(N417="nulová",J417,0)</f>
        <v>0</v>
      </c>
      <c r="BJ417" s="18" t="s">
        <v>85</v>
      </c>
      <c r="BK417" s="218">
        <f>ROUND(I417*H417,2)</f>
        <v>0</v>
      </c>
      <c r="BL417" s="18" t="s">
        <v>234</v>
      </c>
      <c r="BM417" s="217" t="s">
        <v>1903</v>
      </c>
    </row>
    <row r="418" s="13" customFormat="1">
      <c r="A418" s="13"/>
      <c r="B418" s="219"/>
      <c r="C418" s="220"/>
      <c r="D418" s="221" t="s">
        <v>154</v>
      </c>
      <c r="E418" s="220"/>
      <c r="F418" s="223" t="s">
        <v>1904</v>
      </c>
      <c r="G418" s="220"/>
      <c r="H418" s="224">
        <v>8.8000000000000007</v>
      </c>
      <c r="I418" s="225"/>
      <c r="J418" s="220"/>
      <c r="K418" s="220"/>
      <c r="L418" s="226"/>
      <c r="M418" s="227"/>
      <c r="N418" s="228"/>
      <c r="O418" s="228"/>
      <c r="P418" s="228"/>
      <c r="Q418" s="228"/>
      <c r="R418" s="228"/>
      <c r="S418" s="228"/>
      <c r="T418" s="229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0" t="s">
        <v>154</v>
      </c>
      <c r="AU418" s="230" t="s">
        <v>87</v>
      </c>
      <c r="AV418" s="13" t="s">
        <v>87</v>
      </c>
      <c r="AW418" s="13" t="s">
        <v>4</v>
      </c>
      <c r="AX418" s="13" t="s">
        <v>85</v>
      </c>
      <c r="AY418" s="230" t="s">
        <v>144</v>
      </c>
    </row>
    <row r="419" s="2" customFormat="1">
      <c r="A419" s="40"/>
      <c r="B419" s="41"/>
      <c r="C419" s="206" t="s">
        <v>866</v>
      </c>
      <c r="D419" s="206" t="s">
        <v>147</v>
      </c>
      <c r="E419" s="207" t="s">
        <v>1166</v>
      </c>
      <c r="F419" s="208" t="s">
        <v>1167</v>
      </c>
      <c r="G419" s="209" t="s">
        <v>167</v>
      </c>
      <c r="H419" s="210">
        <v>46.200000000000003</v>
      </c>
      <c r="I419" s="211"/>
      <c r="J419" s="212">
        <f>ROUND(I419*H419,2)</f>
        <v>0</v>
      </c>
      <c r="K419" s="208" t="s">
        <v>151</v>
      </c>
      <c r="L419" s="46"/>
      <c r="M419" s="213" t="s">
        <v>32</v>
      </c>
      <c r="N419" s="214" t="s">
        <v>48</v>
      </c>
      <c r="O419" s="86"/>
      <c r="P419" s="215">
        <f>O419*H419</f>
        <v>0</v>
      </c>
      <c r="Q419" s="215">
        <v>0.0063</v>
      </c>
      <c r="R419" s="215">
        <f>Q419*H419</f>
        <v>0.29106000000000004</v>
      </c>
      <c r="S419" s="215">
        <v>0</v>
      </c>
      <c r="T419" s="216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7" t="s">
        <v>234</v>
      </c>
      <c r="AT419" s="217" t="s">
        <v>147</v>
      </c>
      <c r="AU419" s="217" t="s">
        <v>87</v>
      </c>
      <c r="AY419" s="18" t="s">
        <v>144</v>
      </c>
      <c r="BE419" s="218">
        <f>IF(N419="základní",J419,0)</f>
        <v>0</v>
      </c>
      <c r="BF419" s="218">
        <f>IF(N419="snížená",J419,0)</f>
        <v>0</v>
      </c>
      <c r="BG419" s="218">
        <f>IF(N419="zákl. přenesená",J419,0)</f>
        <v>0</v>
      </c>
      <c r="BH419" s="218">
        <f>IF(N419="sníž. přenesená",J419,0)</f>
        <v>0</v>
      </c>
      <c r="BI419" s="218">
        <f>IF(N419="nulová",J419,0)</f>
        <v>0</v>
      </c>
      <c r="BJ419" s="18" t="s">
        <v>85</v>
      </c>
      <c r="BK419" s="218">
        <f>ROUND(I419*H419,2)</f>
        <v>0</v>
      </c>
      <c r="BL419" s="18" t="s">
        <v>234</v>
      </c>
      <c r="BM419" s="217" t="s">
        <v>1905</v>
      </c>
    </row>
    <row r="420" s="2" customFormat="1" ht="33" customHeight="1">
      <c r="A420" s="40"/>
      <c r="B420" s="41"/>
      <c r="C420" s="231" t="s">
        <v>872</v>
      </c>
      <c r="D420" s="231" t="s">
        <v>193</v>
      </c>
      <c r="E420" s="232" t="s">
        <v>1171</v>
      </c>
      <c r="F420" s="233" t="s">
        <v>1172</v>
      </c>
      <c r="G420" s="234" t="s">
        <v>167</v>
      </c>
      <c r="H420" s="235">
        <v>56.539999999999999</v>
      </c>
      <c r="I420" s="236"/>
      <c r="J420" s="237">
        <f>ROUND(I420*H420,2)</f>
        <v>0</v>
      </c>
      <c r="K420" s="233" t="s">
        <v>151</v>
      </c>
      <c r="L420" s="238"/>
      <c r="M420" s="239" t="s">
        <v>32</v>
      </c>
      <c r="N420" s="240" t="s">
        <v>48</v>
      </c>
      <c r="O420" s="86"/>
      <c r="P420" s="215">
        <f>O420*H420</f>
        <v>0</v>
      </c>
      <c r="Q420" s="215">
        <v>0.019199999999999998</v>
      </c>
      <c r="R420" s="215">
        <f>Q420*H420</f>
        <v>1.0855679999999999</v>
      </c>
      <c r="S420" s="215">
        <v>0</v>
      </c>
      <c r="T420" s="216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17" t="s">
        <v>314</v>
      </c>
      <c r="AT420" s="217" t="s">
        <v>193</v>
      </c>
      <c r="AU420" s="217" t="s">
        <v>87</v>
      </c>
      <c r="AY420" s="18" t="s">
        <v>144</v>
      </c>
      <c r="BE420" s="218">
        <f>IF(N420="základní",J420,0)</f>
        <v>0</v>
      </c>
      <c r="BF420" s="218">
        <f>IF(N420="snížená",J420,0)</f>
        <v>0</v>
      </c>
      <c r="BG420" s="218">
        <f>IF(N420="zákl. přenesená",J420,0)</f>
        <v>0</v>
      </c>
      <c r="BH420" s="218">
        <f>IF(N420="sníž. přenesená",J420,0)</f>
        <v>0</v>
      </c>
      <c r="BI420" s="218">
        <f>IF(N420="nulová",J420,0)</f>
        <v>0</v>
      </c>
      <c r="BJ420" s="18" t="s">
        <v>85</v>
      </c>
      <c r="BK420" s="218">
        <f>ROUND(I420*H420,2)</f>
        <v>0</v>
      </c>
      <c r="BL420" s="18" t="s">
        <v>234</v>
      </c>
      <c r="BM420" s="217" t="s">
        <v>1906</v>
      </c>
    </row>
    <row r="421" s="2" customFormat="1">
      <c r="A421" s="40"/>
      <c r="B421" s="41"/>
      <c r="C421" s="42"/>
      <c r="D421" s="221" t="s">
        <v>295</v>
      </c>
      <c r="E421" s="42"/>
      <c r="F421" s="252" t="s">
        <v>1907</v>
      </c>
      <c r="G421" s="42"/>
      <c r="H421" s="42"/>
      <c r="I421" s="253"/>
      <c r="J421" s="42"/>
      <c r="K421" s="42"/>
      <c r="L421" s="46"/>
      <c r="M421" s="254"/>
      <c r="N421" s="255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8" t="s">
        <v>295</v>
      </c>
      <c r="AU421" s="18" t="s">
        <v>87</v>
      </c>
    </row>
    <row r="422" s="13" customFormat="1">
      <c r="A422" s="13"/>
      <c r="B422" s="219"/>
      <c r="C422" s="220"/>
      <c r="D422" s="221" t="s">
        <v>154</v>
      </c>
      <c r="E422" s="222" t="s">
        <v>32</v>
      </c>
      <c r="F422" s="223" t="s">
        <v>1908</v>
      </c>
      <c r="G422" s="220"/>
      <c r="H422" s="224">
        <v>46.200000000000003</v>
      </c>
      <c r="I422" s="225"/>
      <c r="J422" s="220"/>
      <c r="K422" s="220"/>
      <c r="L422" s="226"/>
      <c r="M422" s="227"/>
      <c r="N422" s="228"/>
      <c r="O422" s="228"/>
      <c r="P422" s="228"/>
      <c r="Q422" s="228"/>
      <c r="R422" s="228"/>
      <c r="S422" s="228"/>
      <c r="T422" s="229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0" t="s">
        <v>154</v>
      </c>
      <c r="AU422" s="230" t="s">
        <v>87</v>
      </c>
      <c r="AV422" s="13" t="s">
        <v>87</v>
      </c>
      <c r="AW422" s="13" t="s">
        <v>39</v>
      </c>
      <c r="AX422" s="13" t="s">
        <v>77</v>
      </c>
      <c r="AY422" s="230" t="s">
        <v>144</v>
      </c>
    </row>
    <row r="423" s="13" customFormat="1">
      <c r="A423" s="13"/>
      <c r="B423" s="219"/>
      <c r="C423" s="220"/>
      <c r="D423" s="221" t="s">
        <v>154</v>
      </c>
      <c r="E423" s="222" t="s">
        <v>32</v>
      </c>
      <c r="F423" s="223" t="s">
        <v>1909</v>
      </c>
      <c r="G423" s="220"/>
      <c r="H423" s="224">
        <v>5.2000000000000002</v>
      </c>
      <c r="I423" s="225"/>
      <c r="J423" s="220"/>
      <c r="K423" s="220"/>
      <c r="L423" s="226"/>
      <c r="M423" s="227"/>
      <c r="N423" s="228"/>
      <c r="O423" s="228"/>
      <c r="P423" s="228"/>
      <c r="Q423" s="228"/>
      <c r="R423" s="228"/>
      <c r="S423" s="228"/>
      <c r="T423" s="229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0" t="s">
        <v>154</v>
      </c>
      <c r="AU423" s="230" t="s">
        <v>87</v>
      </c>
      <c r="AV423" s="13" t="s">
        <v>87</v>
      </c>
      <c r="AW423" s="13" t="s">
        <v>39</v>
      </c>
      <c r="AX423" s="13" t="s">
        <v>77</v>
      </c>
      <c r="AY423" s="230" t="s">
        <v>144</v>
      </c>
    </row>
    <row r="424" s="14" customFormat="1">
      <c r="A424" s="14"/>
      <c r="B424" s="241"/>
      <c r="C424" s="242"/>
      <c r="D424" s="221" t="s">
        <v>154</v>
      </c>
      <c r="E424" s="243" t="s">
        <v>32</v>
      </c>
      <c r="F424" s="244" t="s">
        <v>205</v>
      </c>
      <c r="G424" s="242"/>
      <c r="H424" s="245">
        <v>51.400000000000006</v>
      </c>
      <c r="I424" s="246"/>
      <c r="J424" s="242"/>
      <c r="K424" s="242"/>
      <c r="L424" s="247"/>
      <c r="M424" s="248"/>
      <c r="N424" s="249"/>
      <c r="O424" s="249"/>
      <c r="P424" s="249"/>
      <c r="Q424" s="249"/>
      <c r="R424" s="249"/>
      <c r="S424" s="249"/>
      <c r="T424" s="250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1" t="s">
        <v>154</v>
      </c>
      <c r="AU424" s="251" t="s">
        <v>87</v>
      </c>
      <c r="AV424" s="14" t="s">
        <v>152</v>
      </c>
      <c r="AW424" s="14" t="s">
        <v>39</v>
      </c>
      <c r="AX424" s="14" t="s">
        <v>85</v>
      </c>
      <c r="AY424" s="251" t="s">
        <v>144</v>
      </c>
    </row>
    <row r="425" s="13" customFormat="1">
      <c r="A425" s="13"/>
      <c r="B425" s="219"/>
      <c r="C425" s="220"/>
      <c r="D425" s="221" t="s">
        <v>154</v>
      </c>
      <c r="E425" s="220"/>
      <c r="F425" s="223" t="s">
        <v>1910</v>
      </c>
      <c r="G425" s="220"/>
      <c r="H425" s="224">
        <v>56.539999999999999</v>
      </c>
      <c r="I425" s="225"/>
      <c r="J425" s="220"/>
      <c r="K425" s="220"/>
      <c r="L425" s="226"/>
      <c r="M425" s="227"/>
      <c r="N425" s="228"/>
      <c r="O425" s="228"/>
      <c r="P425" s="228"/>
      <c r="Q425" s="228"/>
      <c r="R425" s="228"/>
      <c r="S425" s="228"/>
      <c r="T425" s="229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0" t="s">
        <v>154</v>
      </c>
      <c r="AU425" s="230" t="s">
        <v>87</v>
      </c>
      <c r="AV425" s="13" t="s">
        <v>87</v>
      </c>
      <c r="AW425" s="13" t="s">
        <v>4</v>
      </c>
      <c r="AX425" s="13" t="s">
        <v>85</v>
      </c>
      <c r="AY425" s="230" t="s">
        <v>144</v>
      </c>
    </row>
    <row r="426" s="2" customFormat="1">
      <c r="A426" s="40"/>
      <c r="B426" s="41"/>
      <c r="C426" s="206" t="s">
        <v>876</v>
      </c>
      <c r="D426" s="206" t="s">
        <v>147</v>
      </c>
      <c r="E426" s="207" t="s">
        <v>1177</v>
      </c>
      <c r="F426" s="208" t="s">
        <v>1178</v>
      </c>
      <c r="G426" s="209" t="s">
        <v>162</v>
      </c>
      <c r="H426" s="210">
        <v>1.831</v>
      </c>
      <c r="I426" s="211"/>
      <c r="J426" s="212">
        <f>ROUND(I426*H426,2)</f>
        <v>0</v>
      </c>
      <c r="K426" s="208" t="s">
        <v>151</v>
      </c>
      <c r="L426" s="46"/>
      <c r="M426" s="213" t="s">
        <v>32</v>
      </c>
      <c r="N426" s="214" t="s">
        <v>48</v>
      </c>
      <c r="O426" s="86"/>
      <c r="P426" s="215">
        <f>O426*H426</f>
        <v>0</v>
      </c>
      <c r="Q426" s="215">
        <v>0</v>
      </c>
      <c r="R426" s="215">
        <f>Q426*H426</f>
        <v>0</v>
      </c>
      <c r="S426" s="215">
        <v>0</v>
      </c>
      <c r="T426" s="216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17" t="s">
        <v>234</v>
      </c>
      <c r="AT426" s="217" t="s">
        <v>147</v>
      </c>
      <c r="AU426" s="217" t="s">
        <v>87</v>
      </c>
      <c r="AY426" s="18" t="s">
        <v>144</v>
      </c>
      <c r="BE426" s="218">
        <f>IF(N426="základní",J426,0)</f>
        <v>0</v>
      </c>
      <c r="BF426" s="218">
        <f>IF(N426="snížená",J426,0)</f>
        <v>0</v>
      </c>
      <c r="BG426" s="218">
        <f>IF(N426="zákl. přenesená",J426,0)</f>
        <v>0</v>
      </c>
      <c r="BH426" s="218">
        <f>IF(N426="sníž. přenesená",J426,0)</f>
        <v>0</v>
      </c>
      <c r="BI426" s="218">
        <f>IF(N426="nulová",J426,0)</f>
        <v>0</v>
      </c>
      <c r="BJ426" s="18" t="s">
        <v>85</v>
      </c>
      <c r="BK426" s="218">
        <f>ROUND(I426*H426,2)</f>
        <v>0</v>
      </c>
      <c r="BL426" s="18" t="s">
        <v>234</v>
      </c>
      <c r="BM426" s="217" t="s">
        <v>1911</v>
      </c>
    </row>
    <row r="427" s="12" customFormat="1" ht="22.8" customHeight="1">
      <c r="A427" s="12"/>
      <c r="B427" s="190"/>
      <c r="C427" s="191"/>
      <c r="D427" s="192" t="s">
        <v>76</v>
      </c>
      <c r="E427" s="204" t="s">
        <v>1270</v>
      </c>
      <c r="F427" s="204" t="s">
        <v>1271</v>
      </c>
      <c r="G427" s="191"/>
      <c r="H427" s="191"/>
      <c r="I427" s="194"/>
      <c r="J427" s="205">
        <f>BK427</f>
        <v>0</v>
      </c>
      <c r="K427" s="191"/>
      <c r="L427" s="196"/>
      <c r="M427" s="197"/>
      <c r="N427" s="198"/>
      <c r="O427" s="198"/>
      <c r="P427" s="199">
        <f>SUM(P428:P435)</f>
        <v>0</v>
      </c>
      <c r="Q427" s="198"/>
      <c r="R427" s="199">
        <f>SUM(R428:R435)</f>
        <v>0.011695500000000001</v>
      </c>
      <c r="S427" s="198"/>
      <c r="T427" s="200">
        <f>SUM(T428:T435)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01" t="s">
        <v>87</v>
      </c>
      <c r="AT427" s="202" t="s">
        <v>76</v>
      </c>
      <c r="AU427" s="202" t="s">
        <v>85</v>
      </c>
      <c r="AY427" s="201" t="s">
        <v>144</v>
      </c>
      <c r="BK427" s="203">
        <f>SUM(BK428:BK435)</f>
        <v>0</v>
      </c>
    </row>
    <row r="428" s="2" customFormat="1">
      <c r="A428" s="40"/>
      <c r="B428" s="41"/>
      <c r="C428" s="206" t="s">
        <v>880</v>
      </c>
      <c r="D428" s="206" t="s">
        <v>147</v>
      </c>
      <c r="E428" s="207" t="s">
        <v>1273</v>
      </c>
      <c r="F428" s="208" t="s">
        <v>1274</v>
      </c>
      <c r="G428" s="209" t="s">
        <v>167</v>
      </c>
      <c r="H428" s="210">
        <v>25.425000000000001</v>
      </c>
      <c r="I428" s="211"/>
      <c r="J428" s="212">
        <f>ROUND(I428*H428,2)</f>
        <v>0</v>
      </c>
      <c r="K428" s="208" t="s">
        <v>151</v>
      </c>
      <c r="L428" s="46"/>
      <c r="M428" s="213" t="s">
        <v>32</v>
      </c>
      <c r="N428" s="214" t="s">
        <v>48</v>
      </c>
      <c r="O428" s="86"/>
      <c r="P428" s="215">
        <f>O428*H428</f>
        <v>0</v>
      </c>
      <c r="Q428" s="215">
        <v>0.00023000000000000001</v>
      </c>
      <c r="R428" s="215">
        <f>Q428*H428</f>
        <v>0.0058477500000000005</v>
      </c>
      <c r="S428" s="215">
        <v>0</v>
      </c>
      <c r="T428" s="216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17" t="s">
        <v>234</v>
      </c>
      <c r="AT428" s="217" t="s">
        <v>147</v>
      </c>
      <c r="AU428" s="217" t="s">
        <v>87</v>
      </c>
      <c r="AY428" s="18" t="s">
        <v>144</v>
      </c>
      <c r="BE428" s="218">
        <f>IF(N428="základní",J428,0)</f>
        <v>0</v>
      </c>
      <c r="BF428" s="218">
        <f>IF(N428="snížená",J428,0)</f>
        <v>0</v>
      </c>
      <c r="BG428" s="218">
        <f>IF(N428="zákl. přenesená",J428,0)</f>
        <v>0</v>
      </c>
      <c r="BH428" s="218">
        <f>IF(N428="sníž. přenesená",J428,0)</f>
        <v>0</v>
      </c>
      <c r="BI428" s="218">
        <f>IF(N428="nulová",J428,0)</f>
        <v>0</v>
      </c>
      <c r="BJ428" s="18" t="s">
        <v>85</v>
      </c>
      <c r="BK428" s="218">
        <f>ROUND(I428*H428,2)</f>
        <v>0</v>
      </c>
      <c r="BL428" s="18" t="s">
        <v>234</v>
      </c>
      <c r="BM428" s="217" t="s">
        <v>1912</v>
      </c>
    </row>
    <row r="429" s="13" customFormat="1">
      <c r="A429" s="13"/>
      <c r="B429" s="219"/>
      <c r="C429" s="220"/>
      <c r="D429" s="221" t="s">
        <v>154</v>
      </c>
      <c r="E429" s="222" t="s">
        <v>32</v>
      </c>
      <c r="F429" s="223" t="s">
        <v>1913</v>
      </c>
      <c r="G429" s="220"/>
      <c r="H429" s="224">
        <v>3.5249999999999999</v>
      </c>
      <c r="I429" s="225"/>
      <c r="J429" s="220"/>
      <c r="K429" s="220"/>
      <c r="L429" s="226"/>
      <c r="M429" s="227"/>
      <c r="N429" s="228"/>
      <c r="O429" s="228"/>
      <c r="P429" s="228"/>
      <c r="Q429" s="228"/>
      <c r="R429" s="228"/>
      <c r="S429" s="228"/>
      <c r="T429" s="229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0" t="s">
        <v>154</v>
      </c>
      <c r="AU429" s="230" t="s">
        <v>87</v>
      </c>
      <c r="AV429" s="13" t="s">
        <v>87</v>
      </c>
      <c r="AW429" s="13" t="s">
        <v>39</v>
      </c>
      <c r="AX429" s="13" t="s">
        <v>77</v>
      </c>
      <c r="AY429" s="230" t="s">
        <v>144</v>
      </c>
    </row>
    <row r="430" s="13" customFormat="1">
      <c r="A430" s="13"/>
      <c r="B430" s="219"/>
      <c r="C430" s="220"/>
      <c r="D430" s="221" t="s">
        <v>154</v>
      </c>
      <c r="E430" s="222" t="s">
        <v>32</v>
      </c>
      <c r="F430" s="223" t="s">
        <v>1914</v>
      </c>
      <c r="G430" s="220"/>
      <c r="H430" s="224">
        <v>21.899999999999999</v>
      </c>
      <c r="I430" s="225"/>
      <c r="J430" s="220"/>
      <c r="K430" s="220"/>
      <c r="L430" s="226"/>
      <c r="M430" s="227"/>
      <c r="N430" s="228"/>
      <c r="O430" s="228"/>
      <c r="P430" s="228"/>
      <c r="Q430" s="228"/>
      <c r="R430" s="228"/>
      <c r="S430" s="228"/>
      <c r="T430" s="229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0" t="s">
        <v>154</v>
      </c>
      <c r="AU430" s="230" t="s">
        <v>87</v>
      </c>
      <c r="AV430" s="13" t="s">
        <v>87</v>
      </c>
      <c r="AW430" s="13" t="s">
        <v>39</v>
      </c>
      <c r="AX430" s="13" t="s">
        <v>77</v>
      </c>
      <c r="AY430" s="230" t="s">
        <v>144</v>
      </c>
    </row>
    <row r="431" s="14" customFormat="1">
      <c r="A431" s="14"/>
      <c r="B431" s="241"/>
      <c r="C431" s="242"/>
      <c r="D431" s="221" t="s">
        <v>154</v>
      </c>
      <c r="E431" s="243" t="s">
        <v>32</v>
      </c>
      <c r="F431" s="244" t="s">
        <v>205</v>
      </c>
      <c r="G431" s="242"/>
      <c r="H431" s="245">
        <v>25.425000000000001</v>
      </c>
      <c r="I431" s="246"/>
      <c r="J431" s="242"/>
      <c r="K431" s="242"/>
      <c r="L431" s="247"/>
      <c r="M431" s="248"/>
      <c r="N431" s="249"/>
      <c r="O431" s="249"/>
      <c r="P431" s="249"/>
      <c r="Q431" s="249"/>
      <c r="R431" s="249"/>
      <c r="S431" s="249"/>
      <c r="T431" s="250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1" t="s">
        <v>154</v>
      </c>
      <c r="AU431" s="251" t="s">
        <v>87</v>
      </c>
      <c r="AV431" s="14" t="s">
        <v>152</v>
      </c>
      <c r="AW431" s="14" t="s">
        <v>39</v>
      </c>
      <c r="AX431" s="14" t="s">
        <v>85</v>
      </c>
      <c r="AY431" s="251" t="s">
        <v>144</v>
      </c>
    </row>
    <row r="432" s="2" customFormat="1">
      <c r="A432" s="40"/>
      <c r="B432" s="41"/>
      <c r="C432" s="206" t="s">
        <v>884</v>
      </c>
      <c r="D432" s="206" t="s">
        <v>147</v>
      </c>
      <c r="E432" s="207" t="s">
        <v>1280</v>
      </c>
      <c r="F432" s="208" t="s">
        <v>1281</v>
      </c>
      <c r="G432" s="209" t="s">
        <v>167</v>
      </c>
      <c r="H432" s="210">
        <v>25.425000000000001</v>
      </c>
      <c r="I432" s="211"/>
      <c r="J432" s="212">
        <f>ROUND(I432*H432,2)</f>
        <v>0</v>
      </c>
      <c r="K432" s="208" t="s">
        <v>151</v>
      </c>
      <c r="L432" s="46"/>
      <c r="M432" s="213" t="s">
        <v>32</v>
      </c>
      <c r="N432" s="214" t="s">
        <v>48</v>
      </c>
      <c r="O432" s="86"/>
      <c r="P432" s="215">
        <f>O432*H432</f>
        <v>0</v>
      </c>
      <c r="Q432" s="215">
        <v>0.00023000000000000001</v>
      </c>
      <c r="R432" s="215">
        <f>Q432*H432</f>
        <v>0.0058477500000000005</v>
      </c>
      <c r="S432" s="215">
        <v>0</v>
      </c>
      <c r="T432" s="216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17" t="s">
        <v>234</v>
      </c>
      <c r="AT432" s="217" t="s">
        <v>147</v>
      </c>
      <c r="AU432" s="217" t="s">
        <v>87</v>
      </c>
      <c r="AY432" s="18" t="s">
        <v>144</v>
      </c>
      <c r="BE432" s="218">
        <f>IF(N432="základní",J432,0)</f>
        <v>0</v>
      </c>
      <c r="BF432" s="218">
        <f>IF(N432="snížená",J432,0)</f>
        <v>0</v>
      </c>
      <c r="BG432" s="218">
        <f>IF(N432="zákl. přenesená",J432,0)</f>
        <v>0</v>
      </c>
      <c r="BH432" s="218">
        <f>IF(N432="sníž. přenesená",J432,0)</f>
        <v>0</v>
      </c>
      <c r="BI432" s="218">
        <f>IF(N432="nulová",J432,0)</f>
        <v>0</v>
      </c>
      <c r="BJ432" s="18" t="s">
        <v>85</v>
      </c>
      <c r="BK432" s="218">
        <f>ROUND(I432*H432,2)</f>
        <v>0</v>
      </c>
      <c r="BL432" s="18" t="s">
        <v>234</v>
      </c>
      <c r="BM432" s="217" t="s">
        <v>1915</v>
      </c>
    </row>
    <row r="433" s="13" customFormat="1">
      <c r="A433" s="13"/>
      <c r="B433" s="219"/>
      <c r="C433" s="220"/>
      <c r="D433" s="221" t="s">
        <v>154</v>
      </c>
      <c r="E433" s="222" t="s">
        <v>32</v>
      </c>
      <c r="F433" s="223" t="s">
        <v>1913</v>
      </c>
      <c r="G433" s="220"/>
      <c r="H433" s="224">
        <v>3.5249999999999999</v>
      </c>
      <c r="I433" s="225"/>
      <c r="J433" s="220"/>
      <c r="K433" s="220"/>
      <c r="L433" s="226"/>
      <c r="M433" s="227"/>
      <c r="N433" s="228"/>
      <c r="O433" s="228"/>
      <c r="P433" s="228"/>
      <c r="Q433" s="228"/>
      <c r="R433" s="228"/>
      <c r="S433" s="228"/>
      <c r="T433" s="229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0" t="s">
        <v>154</v>
      </c>
      <c r="AU433" s="230" t="s">
        <v>87</v>
      </c>
      <c r="AV433" s="13" t="s">
        <v>87</v>
      </c>
      <c r="AW433" s="13" t="s">
        <v>39</v>
      </c>
      <c r="AX433" s="13" t="s">
        <v>77</v>
      </c>
      <c r="AY433" s="230" t="s">
        <v>144</v>
      </c>
    </row>
    <row r="434" s="13" customFormat="1">
      <c r="A434" s="13"/>
      <c r="B434" s="219"/>
      <c r="C434" s="220"/>
      <c r="D434" s="221" t="s">
        <v>154</v>
      </c>
      <c r="E434" s="222" t="s">
        <v>32</v>
      </c>
      <c r="F434" s="223" t="s">
        <v>1914</v>
      </c>
      <c r="G434" s="220"/>
      <c r="H434" s="224">
        <v>21.899999999999999</v>
      </c>
      <c r="I434" s="225"/>
      <c r="J434" s="220"/>
      <c r="K434" s="220"/>
      <c r="L434" s="226"/>
      <c r="M434" s="227"/>
      <c r="N434" s="228"/>
      <c r="O434" s="228"/>
      <c r="P434" s="228"/>
      <c r="Q434" s="228"/>
      <c r="R434" s="228"/>
      <c r="S434" s="228"/>
      <c r="T434" s="229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0" t="s">
        <v>154</v>
      </c>
      <c r="AU434" s="230" t="s">
        <v>87</v>
      </c>
      <c r="AV434" s="13" t="s">
        <v>87</v>
      </c>
      <c r="AW434" s="13" t="s">
        <v>39</v>
      </c>
      <c r="AX434" s="13" t="s">
        <v>77</v>
      </c>
      <c r="AY434" s="230" t="s">
        <v>144</v>
      </c>
    </row>
    <row r="435" s="14" customFormat="1">
      <c r="A435" s="14"/>
      <c r="B435" s="241"/>
      <c r="C435" s="242"/>
      <c r="D435" s="221" t="s">
        <v>154</v>
      </c>
      <c r="E435" s="243" t="s">
        <v>32</v>
      </c>
      <c r="F435" s="244" t="s">
        <v>205</v>
      </c>
      <c r="G435" s="242"/>
      <c r="H435" s="245">
        <v>25.425000000000001</v>
      </c>
      <c r="I435" s="246"/>
      <c r="J435" s="242"/>
      <c r="K435" s="242"/>
      <c r="L435" s="247"/>
      <c r="M435" s="248"/>
      <c r="N435" s="249"/>
      <c r="O435" s="249"/>
      <c r="P435" s="249"/>
      <c r="Q435" s="249"/>
      <c r="R435" s="249"/>
      <c r="S435" s="249"/>
      <c r="T435" s="250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1" t="s">
        <v>154</v>
      </c>
      <c r="AU435" s="251" t="s">
        <v>87</v>
      </c>
      <c r="AV435" s="14" t="s">
        <v>152</v>
      </c>
      <c r="AW435" s="14" t="s">
        <v>39</v>
      </c>
      <c r="AX435" s="14" t="s">
        <v>85</v>
      </c>
      <c r="AY435" s="251" t="s">
        <v>144</v>
      </c>
    </row>
    <row r="436" s="12" customFormat="1" ht="22.8" customHeight="1">
      <c r="A436" s="12"/>
      <c r="B436" s="190"/>
      <c r="C436" s="191"/>
      <c r="D436" s="192" t="s">
        <v>76</v>
      </c>
      <c r="E436" s="204" t="s">
        <v>1288</v>
      </c>
      <c r="F436" s="204" t="s">
        <v>1289</v>
      </c>
      <c r="G436" s="191"/>
      <c r="H436" s="191"/>
      <c r="I436" s="194"/>
      <c r="J436" s="205">
        <f>BK436</f>
        <v>0</v>
      </c>
      <c r="K436" s="191"/>
      <c r="L436" s="196"/>
      <c r="M436" s="197"/>
      <c r="N436" s="198"/>
      <c r="O436" s="198"/>
      <c r="P436" s="199">
        <f>SUM(P437:P448)</f>
        <v>0</v>
      </c>
      <c r="Q436" s="198"/>
      <c r="R436" s="199">
        <f>SUM(R437:R448)</f>
        <v>0.87057541999999999</v>
      </c>
      <c r="S436" s="198"/>
      <c r="T436" s="200">
        <f>SUM(T437:T448)</f>
        <v>0.27398841999999995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201" t="s">
        <v>87</v>
      </c>
      <c r="AT436" s="202" t="s">
        <v>76</v>
      </c>
      <c r="AU436" s="202" t="s">
        <v>85</v>
      </c>
      <c r="AY436" s="201" t="s">
        <v>144</v>
      </c>
      <c r="BK436" s="203">
        <f>SUM(BK437:BK448)</f>
        <v>0</v>
      </c>
    </row>
    <row r="437" s="2" customFormat="1">
      <c r="A437" s="40"/>
      <c r="B437" s="41"/>
      <c r="C437" s="206" t="s">
        <v>888</v>
      </c>
      <c r="D437" s="206" t="s">
        <v>147</v>
      </c>
      <c r="E437" s="207" t="s">
        <v>1291</v>
      </c>
      <c r="F437" s="208" t="s">
        <v>1292</v>
      </c>
      <c r="G437" s="209" t="s">
        <v>167</v>
      </c>
      <c r="H437" s="210">
        <v>595.62699999999995</v>
      </c>
      <c r="I437" s="211"/>
      <c r="J437" s="212">
        <f>ROUND(I437*H437,2)</f>
        <v>0</v>
      </c>
      <c r="K437" s="208" t="s">
        <v>151</v>
      </c>
      <c r="L437" s="46"/>
      <c r="M437" s="213" t="s">
        <v>32</v>
      </c>
      <c r="N437" s="214" t="s">
        <v>48</v>
      </c>
      <c r="O437" s="86"/>
      <c r="P437" s="215">
        <f>O437*H437</f>
        <v>0</v>
      </c>
      <c r="Q437" s="215">
        <v>0</v>
      </c>
      <c r="R437" s="215">
        <f>Q437*H437</f>
        <v>0</v>
      </c>
      <c r="S437" s="215">
        <v>0.00014999999999999999</v>
      </c>
      <c r="T437" s="216">
        <f>S437*H437</f>
        <v>0.08934404999999998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17" t="s">
        <v>234</v>
      </c>
      <c r="AT437" s="217" t="s">
        <v>147</v>
      </c>
      <c r="AU437" s="217" t="s">
        <v>87</v>
      </c>
      <c r="AY437" s="18" t="s">
        <v>144</v>
      </c>
      <c r="BE437" s="218">
        <f>IF(N437="základní",J437,0)</f>
        <v>0</v>
      </c>
      <c r="BF437" s="218">
        <f>IF(N437="snížená",J437,0)</f>
        <v>0</v>
      </c>
      <c r="BG437" s="218">
        <f>IF(N437="zákl. přenesená",J437,0)</f>
        <v>0</v>
      </c>
      <c r="BH437" s="218">
        <f>IF(N437="sníž. přenesená",J437,0)</f>
        <v>0</v>
      </c>
      <c r="BI437" s="218">
        <f>IF(N437="nulová",J437,0)</f>
        <v>0</v>
      </c>
      <c r="BJ437" s="18" t="s">
        <v>85</v>
      </c>
      <c r="BK437" s="218">
        <f>ROUND(I437*H437,2)</f>
        <v>0</v>
      </c>
      <c r="BL437" s="18" t="s">
        <v>234</v>
      </c>
      <c r="BM437" s="217" t="s">
        <v>1916</v>
      </c>
    </row>
    <row r="438" s="13" customFormat="1">
      <c r="A438" s="13"/>
      <c r="B438" s="219"/>
      <c r="C438" s="220"/>
      <c r="D438" s="221" t="s">
        <v>154</v>
      </c>
      <c r="E438" s="222" t="s">
        <v>32</v>
      </c>
      <c r="F438" s="223" t="s">
        <v>1521</v>
      </c>
      <c r="G438" s="220"/>
      <c r="H438" s="224">
        <v>96</v>
      </c>
      <c r="I438" s="225"/>
      <c r="J438" s="220"/>
      <c r="K438" s="220"/>
      <c r="L438" s="226"/>
      <c r="M438" s="227"/>
      <c r="N438" s="228"/>
      <c r="O438" s="228"/>
      <c r="P438" s="228"/>
      <c r="Q438" s="228"/>
      <c r="R438" s="228"/>
      <c r="S438" s="228"/>
      <c r="T438" s="229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0" t="s">
        <v>154</v>
      </c>
      <c r="AU438" s="230" t="s">
        <v>87</v>
      </c>
      <c r="AV438" s="13" t="s">
        <v>87</v>
      </c>
      <c r="AW438" s="13" t="s">
        <v>39</v>
      </c>
      <c r="AX438" s="13" t="s">
        <v>77</v>
      </c>
      <c r="AY438" s="230" t="s">
        <v>144</v>
      </c>
    </row>
    <row r="439" s="13" customFormat="1">
      <c r="A439" s="13"/>
      <c r="B439" s="219"/>
      <c r="C439" s="220"/>
      <c r="D439" s="221" t="s">
        <v>154</v>
      </c>
      <c r="E439" s="222" t="s">
        <v>32</v>
      </c>
      <c r="F439" s="223" t="s">
        <v>1917</v>
      </c>
      <c r="G439" s="220"/>
      <c r="H439" s="224">
        <v>32</v>
      </c>
      <c r="I439" s="225"/>
      <c r="J439" s="220"/>
      <c r="K439" s="220"/>
      <c r="L439" s="226"/>
      <c r="M439" s="227"/>
      <c r="N439" s="228"/>
      <c r="O439" s="228"/>
      <c r="P439" s="228"/>
      <c r="Q439" s="228"/>
      <c r="R439" s="228"/>
      <c r="S439" s="228"/>
      <c r="T439" s="229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0" t="s">
        <v>154</v>
      </c>
      <c r="AU439" s="230" t="s">
        <v>87</v>
      </c>
      <c r="AV439" s="13" t="s">
        <v>87</v>
      </c>
      <c r="AW439" s="13" t="s">
        <v>39</v>
      </c>
      <c r="AX439" s="13" t="s">
        <v>77</v>
      </c>
      <c r="AY439" s="230" t="s">
        <v>144</v>
      </c>
    </row>
    <row r="440" s="13" customFormat="1">
      <c r="A440" s="13"/>
      <c r="B440" s="219"/>
      <c r="C440" s="220"/>
      <c r="D440" s="221" t="s">
        <v>154</v>
      </c>
      <c r="E440" s="222" t="s">
        <v>32</v>
      </c>
      <c r="F440" s="223" t="s">
        <v>1918</v>
      </c>
      <c r="G440" s="220"/>
      <c r="H440" s="224">
        <v>16</v>
      </c>
      <c r="I440" s="225"/>
      <c r="J440" s="220"/>
      <c r="K440" s="220"/>
      <c r="L440" s="226"/>
      <c r="M440" s="227"/>
      <c r="N440" s="228"/>
      <c r="O440" s="228"/>
      <c r="P440" s="228"/>
      <c r="Q440" s="228"/>
      <c r="R440" s="228"/>
      <c r="S440" s="228"/>
      <c r="T440" s="229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0" t="s">
        <v>154</v>
      </c>
      <c r="AU440" s="230" t="s">
        <v>87</v>
      </c>
      <c r="AV440" s="13" t="s">
        <v>87</v>
      </c>
      <c r="AW440" s="13" t="s">
        <v>39</v>
      </c>
      <c r="AX440" s="13" t="s">
        <v>77</v>
      </c>
      <c r="AY440" s="230" t="s">
        <v>144</v>
      </c>
    </row>
    <row r="441" s="13" customFormat="1">
      <c r="A441" s="13"/>
      <c r="B441" s="219"/>
      <c r="C441" s="220"/>
      <c r="D441" s="221" t="s">
        <v>154</v>
      </c>
      <c r="E441" s="222" t="s">
        <v>32</v>
      </c>
      <c r="F441" s="223" t="s">
        <v>1530</v>
      </c>
      <c r="G441" s="220"/>
      <c r="H441" s="224">
        <v>14.039999999999999</v>
      </c>
      <c r="I441" s="225"/>
      <c r="J441" s="220"/>
      <c r="K441" s="220"/>
      <c r="L441" s="226"/>
      <c r="M441" s="227"/>
      <c r="N441" s="228"/>
      <c r="O441" s="228"/>
      <c r="P441" s="228"/>
      <c r="Q441" s="228"/>
      <c r="R441" s="228"/>
      <c r="S441" s="228"/>
      <c r="T441" s="229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0" t="s">
        <v>154</v>
      </c>
      <c r="AU441" s="230" t="s">
        <v>87</v>
      </c>
      <c r="AV441" s="13" t="s">
        <v>87</v>
      </c>
      <c r="AW441" s="13" t="s">
        <v>39</v>
      </c>
      <c r="AX441" s="13" t="s">
        <v>77</v>
      </c>
      <c r="AY441" s="230" t="s">
        <v>144</v>
      </c>
    </row>
    <row r="442" s="13" customFormat="1">
      <c r="A442" s="13"/>
      <c r="B442" s="219"/>
      <c r="C442" s="220"/>
      <c r="D442" s="221" t="s">
        <v>154</v>
      </c>
      <c r="E442" s="222" t="s">
        <v>32</v>
      </c>
      <c r="F442" s="223" t="s">
        <v>1532</v>
      </c>
      <c r="G442" s="220"/>
      <c r="H442" s="224">
        <v>437.58699999999999</v>
      </c>
      <c r="I442" s="225"/>
      <c r="J442" s="220"/>
      <c r="K442" s="220"/>
      <c r="L442" s="226"/>
      <c r="M442" s="227"/>
      <c r="N442" s="228"/>
      <c r="O442" s="228"/>
      <c r="P442" s="228"/>
      <c r="Q442" s="228"/>
      <c r="R442" s="228"/>
      <c r="S442" s="228"/>
      <c r="T442" s="229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0" t="s">
        <v>154</v>
      </c>
      <c r="AU442" s="230" t="s">
        <v>87</v>
      </c>
      <c r="AV442" s="13" t="s">
        <v>87</v>
      </c>
      <c r="AW442" s="13" t="s">
        <v>39</v>
      </c>
      <c r="AX442" s="13" t="s">
        <v>77</v>
      </c>
      <c r="AY442" s="230" t="s">
        <v>144</v>
      </c>
    </row>
    <row r="443" s="14" customFormat="1">
      <c r="A443" s="14"/>
      <c r="B443" s="241"/>
      <c r="C443" s="242"/>
      <c r="D443" s="221" t="s">
        <v>154</v>
      </c>
      <c r="E443" s="243" t="s">
        <v>32</v>
      </c>
      <c r="F443" s="244" t="s">
        <v>205</v>
      </c>
      <c r="G443" s="242"/>
      <c r="H443" s="245">
        <v>595.62699999999995</v>
      </c>
      <c r="I443" s="246"/>
      <c r="J443" s="242"/>
      <c r="K443" s="242"/>
      <c r="L443" s="247"/>
      <c r="M443" s="248"/>
      <c r="N443" s="249"/>
      <c r="O443" s="249"/>
      <c r="P443" s="249"/>
      <c r="Q443" s="249"/>
      <c r="R443" s="249"/>
      <c r="S443" s="249"/>
      <c r="T443" s="250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1" t="s">
        <v>154</v>
      </c>
      <c r="AU443" s="251" t="s">
        <v>87</v>
      </c>
      <c r="AV443" s="14" t="s">
        <v>152</v>
      </c>
      <c r="AW443" s="14" t="s">
        <v>39</v>
      </c>
      <c r="AX443" s="14" t="s">
        <v>85</v>
      </c>
      <c r="AY443" s="251" t="s">
        <v>144</v>
      </c>
    </row>
    <row r="444" s="2" customFormat="1">
      <c r="A444" s="40"/>
      <c r="B444" s="41"/>
      <c r="C444" s="206" t="s">
        <v>892</v>
      </c>
      <c r="D444" s="206" t="s">
        <v>147</v>
      </c>
      <c r="E444" s="207" t="s">
        <v>1295</v>
      </c>
      <c r="F444" s="208" t="s">
        <v>1296</v>
      </c>
      <c r="G444" s="209" t="s">
        <v>167</v>
      </c>
      <c r="H444" s="210">
        <v>595.62699999999995</v>
      </c>
      <c r="I444" s="211"/>
      <c r="J444" s="212">
        <f>ROUND(I444*H444,2)</f>
        <v>0</v>
      </c>
      <c r="K444" s="208" t="s">
        <v>151</v>
      </c>
      <c r="L444" s="46"/>
      <c r="M444" s="213" t="s">
        <v>32</v>
      </c>
      <c r="N444" s="214" t="s">
        <v>48</v>
      </c>
      <c r="O444" s="86"/>
      <c r="P444" s="215">
        <f>O444*H444</f>
        <v>0</v>
      </c>
      <c r="Q444" s="215">
        <v>0.001</v>
      </c>
      <c r="R444" s="215">
        <f>Q444*H444</f>
        <v>0.59562700000000002</v>
      </c>
      <c r="S444" s="215">
        <v>0.00031</v>
      </c>
      <c r="T444" s="216">
        <f>S444*H444</f>
        <v>0.18464436999999997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17" t="s">
        <v>234</v>
      </c>
      <c r="AT444" s="217" t="s">
        <v>147</v>
      </c>
      <c r="AU444" s="217" t="s">
        <v>87</v>
      </c>
      <c r="AY444" s="18" t="s">
        <v>144</v>
      </c>
      <c r="BE444" s="218">
        <f>IF(N444="základní",J444,0)</f>
        <v>0</v>
      </c>
      <c r="BF444" s="218">
        <f>IF(N444="snížená",J444,0)</f>
        <v>0</v>
      </c>
      <c r="BG444" s="218">
        <f>IF(N444="zákl. přenesená",J444,0)</f>
        <v>0</v>
      </c>
      <c r="BH444" s="218">
        <f>IF(N444="sníž. přenesená",J444,0)</f>
        <v>0</v>
      </c>
      <c r="BI444" s="218">
        <f>IF(N444="nulová",J444,0)</f>
        <v>0</v>
      </c>
      <c r="BJ444" s="18" t="s">
        <v>85</v>
      </c>
      <c r="BK444" s="218">
        <f>ROUND(I444*H444,2)</f>
        <v>0</v>
      </c>
      <c r="BL444" s="18" t="s">
        <v>234</v>
      </c>
      <c r="BM444" s="217" t="s">
        <v>1919</v>
      </c>
    </row>
    <row r="445" s="2" customFormat="1" ht="33" customHeight="1">
      <c r="A445" s="40"/>
      <c r="B445" s="41"/>
      <c r="C445" s="206" t="s">
        <v>896</v>
      </c>
      <c r="D445" s="206" t="s">
        <v>147</v>
      </c>
      <c r="E445" s="207" t="s">
        <v>1336</v>
      </c>
      <c r="F445" s="208" t="s">
        <v>1337</v>
      </c>
      <c r="G445" s="209" t="s">
        <v>167</v>
      </c>
      <c r="H445" s="210">
        <v>595.62699999999995</v>
      </c>
      <c r="I445" s="211"/>
      <c r="J445" s="212">
        <f>ROUND(I445*H445,2)</f>
        <v>0</v>
      </c>
      <c r="K445" s="208" t="s">
        <v>151</v>
      </c>
      <c r="L445" s="46"/>
      <c r="M445" s="213" t="s">
        <v>32</v>
      </c>
      <c r="N445" s="214" t="s">
        <v>48</v>
      </c>
      <c r="O445" s="86"/>
      <c r="P445" s="215">
        <f>O445*H445</f>
        <v>0</v>
      </c>
      <c r="Q445" s="215">
        <v>0.00020000000000000001</v>
      </c>
      <c r="R445" s="215">
        <f>Q445*H445</f>
        <v>0.11912539999999999</v>
      </c>
      <c r="S445" s="215">
        <v>0</v>
      </c>
      <c r="T445" s="216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7" t="s">
        <v>234</v>
      </c>
      <c r="AT445" s="217" t="s">
        <v>147</v>
      </c>
      <c r="AU445" s="217" t="s">
        <v>87</v>
      </c>
      <c r="AY445" s="18" t="s">
        <v>144</v>
      </c>
      <c r="BE445" s="218">
        <f>IF(N445="základní",J445,0)</f>
        <v>0</v>
      </c>
      <c r="BF445" s="218">
        <f>IF(N445="snížená",J445,0)</f>
        <v>0</v>
      </c>
      <c r="BG445" s="218">
        <f>IF(N445="zákl. přenesená",J445,0)</f>
        <v>0</v>
      </c>
      <c r="BH445" s="218">
        <f>IF(N445="sníž. přenesená",J445,0)</f>
        <v>0</v>
      </c>
      <c r="BI445" s="218">
        <f>IF(N445="nulová",J445,0)</f>
        <v>0</v>
      </c>
      <c r="BJ445" s="18" t="s">
        <v>85</v>
      </c>
      <c r="BK445" s="218">
        <f>ROUND(I445*H445,2)</f>
        <v>0</v>
      </c>
      <c r="BL445" s="18" t="s">
        <v>234</v>
      </c>
      <c r="BM445" s="217" t="s">
        <v>1920</v>
      </c>
    </row>
    <row r="446" s="2" customFormat="1">
      <c r="A446" s="40"/>
      <c r="B446" s="41"/>
      <c r="C446" s="206" t="s">
        <v>902</v>
      </c>
      <c r="D446" s="206" t="s">
        <v>147</v>
      </c>
      <c r="E446" s="207" t="s">
        <v>1340</v>
      </c>
      <c r="F446" s="208" t="s">
        <v>1341</v>
      </c>
      <c r="G446" s="209" t="s">
        <v>167</v>
      </c>
      <c r="H446" s="210">
        <v>96</v>
      </c>
      <c r="I446" s="211"/>
      <c r="J446" s="212">
        <f>ROUND(I446*H446,2)</f>
        <v>0</v>
      </c>
      <c r="K446" s="208" t="s">
        <v>151</v>
      </c>
      <c r="L446" s="46"/>
      <c r="M446" s="213" t="s">
        <v>32</v>
      </c>
      <c r="N446" s="214" t="s">
        <v>48</v>
      </c>
      <c r="O446" s="86"/>
      <c r="P446" s="215">
        <f>O446*H446</f>
        <v>0</v>
      </c>
      <c r="Q446" s="215">
        <v>1.0000000000000001E-05</v>
      </c>
      <c r="R446" s="215">
        <f>Q446*H446</f>
        <v>0.00096000000000000013</v>
      </c>
      <c r="S446" s="215">
        <v>0</v>
      </c>
      <c r="T446" s="216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7" t="s">
        <v>234</v>
      </c>
      <c r="AT446" s="217" t="s">
        <v>147</v>
      </c>
      <c r="AU446" s="217" t="s">
        <v>87</v>
      </c>
      <c r="AY446" s="18" t="s">
        <v>144</v>
      </c>
      <c r="BE446" s="218">
        <f>IF(N446="základní",J446,0)</f>
        <v>0</v>
      </c>
      <c r="BF446" s="218">
        <f>IF(N446="snížená",J446,0)</f>
        <v>0</v>
      </c>
      <c r="BG446" s="218">
        <f>IF(N446="zákl. přenesená",J446,0)</f>
        <v>0</v>
      </c>
      <c r="BH446" s="218">
        <f>IF(N446="sníž. přenesená",J446,0)</f>
        <v>0</v>
      </c>
      <c r="BI446" s="218">
        <f>IF(N446="nulová",J446,0)</f>
        <v>0</v>
      </c>
      <c r="BJ446" s="18" t="s">
        <v>85</v>
      </c>
      <c r="BK446" s="218">
        <f>ROUND(I446*H446,2)</f>
        <v>0</v>
      </c>
      <c r="BL446" s="18" t="s">
        <v>234</v>
      </c>
      <c r="BM446" s="217" t="s">
        <v>1921</v>
      </c>
    </row>
    <row r="447" s="13" customFormat="1">
      <c r="A447" s="13"/>
      <c r="B447" s="219"/>
      <c r="C447" s="220"/>
      <c r="D447" s="221" t="s">
        <v>154</v>
      </c>
      <c r="E447" s="222" t="s">
        <v>32</v>
      </c>
      <c r="F447" s="223" t="s">
        <v>1922</v>
      </c>
      <c r="G447" s="220"/>
      <c r="H447" s="224">
        <v>96</v>
      </c>
      <c r="I447" s="225"/>
      <c r="J447" s="220"/>
      <c r="K447" s="220"/>
      <c r="L447" s="226"/>
      <c r="M447" s="227"/>
      <c r="N447" s="228"/>
      <c r="O447" s="228"/>
      <c r="P447" s="228"/>
      <c r="Q447" s="228"/>
      <c r="R447" s="228"/>
      <c r="S447" s="228"/>
      <c r="T447" s="229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0" t="s">
        <v>154</v>
      </c>
      <c r="AU447" s="230" t="s">
        <v>87</v>
      </c>
      <c r="AV447" s="13" t="s">
        <v>87</v>
      </c>
      <c r="AW447" s="13" t="s">
        <v>39</v>
      </c>
      <c r="AX447" s="13" t="s">
        <v>85</v>
      </c>
      <c r="AY447" s="230" t="s">
        <v>144</v>
      </c>
    </row>
    <row r="448" s="2" customFormat="1" ht="44.25" customHeight="1">
      <c r="A448" s="40"/>
      <c r="B448" s="41"/>
      <c r="C448" s="206" t="s">
        <v>908</v>
      </c>
      <c r="D448" s="206" t="s">
        <v>147</v>
      </c>
      <c r="E448" s="207" t="s">
        <v>1923</v>
      </c>
      <c r="F448" s="208" t="s">
        <v>1924</v>
      </c>
      <c r="G448" s="209" t="s">
        <v>167</v>
      </c>
      <c r="H448" s="210">
        <v>595.62699999999995</v>
      </c>
      <c r="I448" s="211"/>
      <c r="J448" s="212">
        <f>ROUND(I448*H448,2)</f>
        <v>0</v>
      </c>
      <c r="K448" s="208" t="s">
        <v>151</v>
      </c>
      <c r="L448" s="46"/>
      <c r="M448" s="213" t="s">
        <v>32</v>
      </c>
      <c r="N448" s="214" t="s">
        <v>48</v>
      </c>
      <c r="O448" s="86"/>
      <c r="P448" s="215">
        <f>O448*H448</f>
        <v>0</v>
      </c>
      <c r="Q448" s="215">
        <v>0.00025999999999999998</v>
      </c>
      <c r="R448" s="215">
        <f>Q448*H448</f>
        <v>0.15486301999999996</v>
      </c>
      <c r="S448" s="215">
        <v>0</v>
      </c>
      <c r="T448" s="216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17" t="s">
        <v>234</v>
      </c>
      <c r="AT448" s="217" t="s">
        <v>147</v>
      </c>
      <c r="AU448" s="217" t="s">
        <v>87</v>
      </c>
      <c r="AY448" s="18" t="s">
        <v>144</v>
      </c>
      <c r="BE448" s="218">
        <f>IF(N448="základní",J448,0)</f>
        <v>0</v>
      </c>
      <c r="BF448" s="218">
        <f>IF(N448="snížená",J448,0)</f>
        <v>0</v>
      </c>
      <c r="BG448" s="218">
        <f>IF(N448="zákl. přenesená",J448,0)</f>
        <v>0</v>
      </c>
      <c r="BH448" s="218">
        <f>IF(N448="sníž. přenesená",J448,0)</f>
        <v>0</v>
      </c>
      <c r="BI448" s="218">
        <f>IF(N448="nulová",J448,0)</f>
        <v>0</v>
      </c>
      <c r="BJ448" s="18" t="s">
        <v>85</v>
      </c>
      <c r="BK448" s="218">
        <f>ROUND(I448*H448,2)</f>
        <v>0</v>
      </c>
      <c r="BL448" s="18" t="s">
        <v>234</v>
      </c>
      <c r="BM448" s="217" t="s">
        <v>1925</v>
      </c>
    </row>
    <row r="449" s="12" customFormat="1" ht="22.8" customHeight="1">
      <c r="A449" s="12"/>
      <c r="B449" s="190"/>
      <c r="C449" s="191"/>
      <c r="D449" s="192" t="s">
        <v>76</v>
      </c>
      <c r="E449" s="204" t="s">
        <v>1926</v>
      </c>
      <c r="F449" s="204" t="s">
        <v>1927</v>
      </c>
      <c r="G449" s="191"/>
      <c r="H449" s="191"/>
      <c r="I449" s="194"/>
      <c r="J449" s="205">
        <f>BK449</f>
        <v>0</v>
      </c>
      <c r="K449" s="191"/>
      <c r="L449" s="196"/>
      <c r="M449" s="197"/>
      <c r="N449" s="198"/>
      <c r="O449" s="198"/>
      <c r="P449" s="199">
        <f>SUM(P450:P452)</f>
        <v>0</v>
      </c>
      <c r="Q449" s="198"/>
      <c r="R449" s="199">
        <f>SUM(R450:R452)</f>
        <v>0.74096567999999996</v>
      </c>
      <c r="S449" s="198"/>
      <c r="T449" s="200">
        <f>SUM(T450:T452)</f>
        <v>0</v>
      </c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201" t="s">
        <v>87</v>
      </c>
      <c r="AT449" s="202" t="s">
        <v>76</v>
      </c>
      <c r="AU449" s="202" t="s">
        <v>85</v>
      </c>
      <c r="AY449" s="201" t="s">
        <v>144</v>
      </c>
      <c r="BK449" s="203">
        <f>SUM(BK450:BK452)</f>
        <v>0</v>
      </c>
    </row>
    <row r="450" s="2" customFormat="1">
      <c r="A450" s="40"/>
      <c r="B450" s="41"/>
      <c r="C450" s="206" t="s">
        <v>912</v>
      </c>
      <c r="D450" s="206" t="s">
        <v>147</v>
      </c>
      <c r="E450" s="207" t="s">
        <v>1928</v>
      </c>
      <c r="F450" s="208" t="s">
        <v>1929</v>
      </c>
      <c r="G450" s="209" t="s">
        <v>167</v>
      </c>
      <c r="H450" s="210">
        <v>46.956000000000003</v>
      </c>
      <c r="I450" s="211"/>
      <c r="J450" s="212">
        <f>ROUND(I450*H450,2)</f>
        <v>0</v>
      </c>
      <c r="K450" s="208" t="s">
        <v>785</v>
      </c>
      <c r="L450" s="46"/>
      <c r="M450" s="213" t="s">
        <v>32</v>
      </c>
      <c r="N450" s="214" t="s">
        <v>48</v>
      </c>
      <c r="O450" s="86"/>
      <c r="P450" s="215">
        <f>O450*H450</f>
        <v>0</v>
      </c>
      <c r="Q450" s="215">
        <v>0.015779999999999999</v>
      </c>
      <c r="R450" s="215">
        <f>Q450*H450</f>
        <v>0.74096567999999996</v>
      </c>
      <c r="S450" s="215">
        <v>0</v>
      </c>
      <c r="T450" s="216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7" t="s">
        <v>234</v>
      </c>
      <c r="AT450" s="217" t="s">
        <v>147</v>
      </c>
      <c r="AU450" s="217" t="s">
        <v>87</v>
      </c>
      <c r="AY450" s="18" t="s">
        <v>144</v>
      </c>
      <c r="BE450" s="218">
        <f>IF(N450="základní",J450,0)</f>
        <v>0</v>
      </c>
      <c r="BF450" s="218">
        <f>IF(N450="snížená",J450,0)</f>
        <v>0</v>
      </c>
      <c r="BG450" s="218">
        <f>IF(N450="zákl. přenesená",J450,0)</f>
        <v>0</v>
      </c>
      <c r="BH450" s="218">
        <f>IF(N450="sníž. přenesená",J450,0)</f>
        <v>0</v>
      </c>
      <c r="BI450" s="218">
        <f>IF(N450="nulová",J450,0)</f>
        <v>0</v>
      </c>
      <c r="BJ450" s="18" t="s">
        <v>85</v>
      </c>
      <c r="BK450" s="218">
        <f>ROUND(I450*H450,2)</f>
        <v>0</v>
      </c>
      <c r="BL450" s="18" t="s">
        <v>234</v>
      </c>
      <c r="BM450" s="217" t="s">
        <v>1930</v>
      </c>
    </row>
    <row r="451" s="2" customFormat="1">
      <c r="A451" s="40"/>
      <c r="B451" s="41"/>
      <c r="C451" s="42"/>
      <c r="D451" s="221" t="s">
        <v>295</v>
      </c>
      <c r="E451" s="42"/>
      <c r="F451" s="252" t="s">
        <v>1931</v>
      </c>
      <c r="G451" s="42"/>
      <c r="H451" s="42"/>
      <c r="I451" s="253"/>
      <c r="J451" s="42"/>
      <c r="K451" s="42"/>
      <c r="L451" s="46"/>
      <c r="M451" s="254"/>
      <c r="N451" s="255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8" t="s">
        <v>295</v>
      </c>
      <c r="AU451" s="18" t="s">
        <v>87</v>
      </c>
    </row>
    <row r="452" s="13" customFormat="1">
      <c r="A452" s="13"/>
      <c r="B452" s="219"/>
      <c r="C452" s="220"/>
      <c r="D452" s="221" t="s">
        <v>154</v>
      </c>
      <c r="E452" s="222" t="s">
        <v>32</v>
      </c>
      <c r="F452" s="223" t="s">
        <v>1932</v>
      </c>
      <c r="G452" s="220"/>
      <c r="H452" s="224">
        <v>46.956000000000003</v>
      </c>
      <c r="I452" s="225"/>
      <c r="J452" s="220"/>
      <c r="K452" s="220"/>
      <c r="L452" s="226"/>
      <c r="M452" s="227"/>
      <c r="N452" s="228"/>
      <c r="O452" s="228"/>
      <c r="P452" s="228"/>
      <c r="Q452" s="228"/>
      <c r="R452" s="228"/>
      <c r="S452" s="228"/>
      <c r="T452" s="229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0" t="s">
        <v>154</v>
      </c>
      <c r="AU452" s="230" t="s">
        <v>87</v>
      </c>
      <c r="AV452" s="13" t="s">
        <v>87</v>
      </c>
      <c r="AW452" s="13" t="s">
        <v>39</v>
      </c>
      <c r="AX452" s="13" t="s">
        <v>85</v>
      </c>
      <c r="AY452" s="230" t="s">
        <v>144</v>
      </c>
    </row>
    <row r="453" s="12" customFormat="1" ht="25.92" customHeight="1">
      <c r="A453" s="12"/>
      <c r="B453" s="190"/>
      <c r="C453" s="191"/>
      <c r="D453" s="192" t="s">
        <v>76</v>
      </c>
      <c r="E453" s="193" t="s">
        <v>193</v>
      </c>
      <c r="F453" s="193" t="s">
        <v>1933</v>
      </c>
      <c r="G453" s="191"/>
      <c r="H453" s="191"/>
      <c r="I453" s="194"/>
      <c r="J453" s="195">
        <f>BK453</f>
        <v>0</v>
      </c>
      <c r="K453" s="191"/>
      <c r="L453" s="196"/>
      <c r="M453" s="197"/>
      <c r="N453" s="198"/>
      <c r="O453" s="198"/>
      <c r="P453" s="199">
        <f>P454</f>
        <v>0</v>
      </c>
      <c r="Q453" s="198"/>
      <c r="R453" s="199">
        <f>R454</f>
        <v>0</v>
      </c>
      <c r="S453" s="198"/>
      <c r="T453" s="200">
        <f>T454</f>
        <v>0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01" t="s">
        <v>145</v>
      </c>
      <c r="AT453" s="202" t="s">
        <v>76</v>
      </c>
      <c r="AU453" s="202" t="s">
        <v>77</v>
      </c>
      <c r="AY453" s="201" t="s">
        <v>144</v>
      </c>
      <c r="BK453" s="203">
        <f>BK454</f>
        <v>0</v>
      </c>
    </row>
    <row r="454" s="12" customFormat="1" ht="22.8" customHeight="1">
      <c r="A454" s="12"/>
      <c r="B454" s="190"/>
      <c r="C454" s="191"/>
      <c r="D454" s="192" t="s">
        <v>76</v>
      </c>
      <c r="E454" s="204" t="s">
        <v>1934</v>
      </c>
      <c r="F454" s="204" t="s">
        <v>1935</v>
      </c>
      <c r="G454" s="191"/>
      <c r="H454" s="191"/>
      <c r="I454" s="194"/>
      <c r="J454" s="205">
        <f>BK454</f>
        <v>0</v>
      </c>
      <c r="K454" s="191"/>
      <c r="L454" s="196"/>
      <c r="M454" s="197"/>
      <c r="N454" s="198"/>
      <c r="O454" s="198"/>
      <c r="P454" s="199">
        <f>SUM(P455:P464)</f>
        <v>0</v>
      </c>
      <c r="Q454" s="198"/>
      <c r="R454" s="199">
        <f>SUM(R455:R464)</f>
        <v>0</v>
      </c>
      <c r="S454" s="198"/>
      <c r="T454" s="200">
        <f>SUM(T455:T464)</f>
        <v>0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201" t="s">
        <v>145</v>
      </c>
      <c r="AT454" s="202" t="s">
        <v>76</v>
      </c>
      <c r="AU454" s="202" t="s">
        <v>85</v>
      </c>
      <c r="AY454" s="201" t="s">
        <v>144</v>
      </c>
      <c r="BK454" s="203">
        <f>SUM(BK455:BK464)</f>
        <v>0</v>
      </c>
    </row>
    <row r="455" s="2" customFormat="1" ht="16.5" customHeight="1">
      <c r="A455" s="40"/>
      <c r="B455" s="41"/>
      <c r="C455" s="206" t="s">
        <v>918</v>
      </c>
      <c r="D455" s="206" t="s">
        <v>147</v>
      </c>
      <c r="E455" s="207" t="s">
        <v>1936</v>
      </c>
      <c r="F455" s="208" t="s">
        <v>1937</v>
      </c>
      <c r="G455" s="209" t="s">
        <v>189</v>
      </c>
      <c r="H455" s="210">
        <v>1</v>
      </c>
      <c r="I455" s="211"/>
      <c r="J455" s="212">
        <f>ROUND(I455*H455,2)</f>
        <v>0</v>
      </c>
      <c r="K455" s="208" t="s">
        <v>32</v>
      </c>
      <c r="L455" s="46"/>
      <c r="M455" s="213" t="s">
        <v>32</v>
      </c>
      <c r="N455" s="214" t="s">
        <v>48</v>
      </c>
      <c r="O455" s="86"/>
      <c r="P455" s="215">
        <f>O455*H455</f>
        <v>0</v>
      </c>
      <c r="Q455" s="215">
        <v>0</v>
      </c>
      <c r="R455" s="215">
        <f>Q455*H455</f>
        <v>0</v>
      </c>
      <c r="S455" s="215">
        <v>0</v>
      </c>
      <c r="T455" s="216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17" t="s">
        <v>488</v>
      </c>
      <c r="AT455" s="217" t="s">
        <v>147</v>
      </c>
      <c r="AU455" s="217" t="s">
        <v>87</v>
      </c>
      <c r="AY455" s="18" t="s">
        <v>144</v>
      </c>
      <c r="BE455" s="218">
        <f>IF(N455="základní",J455,0)</f>
        <v>0</v>
      </c>
      <c r="BF455" s="218">
        <f>IF(N455="snížená",J455,0)</f>
        <v>0</v>
      </c>
      <c r="BG455" s="218">
        <f>IF(N455="zákl. přenesená",J455,0)</f>
        <v>0</v>
      </c>
      <c r="BH455" s="218">
        <f>IF(N455="sníž. přenesená",J455,0)</f>
        <v>0</v>
      </c>
      <c r="BI455" s="218">
        <f>IF(N455="nulová",J455,0)</f>
        <v>0</v>
      </c>
      <c r="BJ455" s="18" t="s">
        <v>85</v>
      </c>
      <c r="BK455" s="218">
        <f>ROUND(I455*H455,2)</f>
        <v>0</v>
      </c>
      <c r="BL455" s="18" t="s">
        <v>488</v>
      </c>
      <c r="BM455" s="217" t="s">
        <v>1938</v>
      </c>
    </row>
    <row r="456" s="15" customFormat="1">
      <c r="A456" s="15"/>
      <c r="B456" s="256"/>
      <c r="C456" s="257"/>
      <c r="D456" s="221" t="s">
        <v>154</v>
      </c>
      <c r="E456" s="258" t="s">
        <v>32</v>
      </c>
      <c r="F456" s="259" t="s">
        <v>1939</v>
      </c>
      <c r="G456" s="257"/>
      <c r="H456" s="258" t="s">
        <v>32</v>
      </c>
      <c r="I456" s="260"/>
      <c r="J456" s="257"/>
      <c r="K456" s="257"/>
      <c r="L456" s="261"/>
      <c r="M456" s="262"/>
      <c r="N456" s="263"/>
      <c r="O456" s="263"/>
      <c r="P456" s="263"/>
      <c r="Q456" s="263"/>
      <c r="R456" s="263"/>
      <c r="S456" s="263"/>
      <c r="T456" s="264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65" t="s">
        <v>154</v>
      </c>
      <c r="AU456" s="265" t="s">
        <v>87</v>
      </c>
      <c r="AV456" s="15" t="s">
        <v>85</v>
      </c>
      <c r="AW456" s="15" t="s">
        <v>39</v>
      </c>
      <c r="AX456" s="15" t="s">
        <v>77</v>
      </c>
      <c r="AY456" s="265" t="s">
        <v>144</v>
      </c>
    </row>
    <row r="457" s="13" customFormat="1">
      <c r="A457" s="13"/>
      <c r="B457" s="219"/>
      <c r="C457" s="220"/>
      <c r="D457" s="221" t="s">
        <v>154</v>
      </c>
      <c r="E457" s="222" t="s">
        <v>32</v>
      </c>
      <c r="F457" s="223" t="s">
        <v>85</v>
      </c>
      <c r="G457" s="220"/>
      <c r="H457" s="224">
        <v>1</v>
      </c>
      <c r="I457" s="225"/>
      <c r="J457" s="220"/>
      <c r="K457" s="220"/>
      <c r="L457" s="226"/>
      <c r="M457" s="227"/>
      <c r="N457" s="228"/>
      <c r="O457" s="228"/>
      <c r="P457" s="228"/>
      <c r="Q457" s="228"/>
      <c r="R457" s="228"/>
      <c r="S457" s="228"/>
      <c r="T457" s="229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0" t="s">
        <v>154</v>
      </c>
      <c r="AU457" s="230" t="s">
        <v>87</v>
      </c>
      <c r="AV457" s="13" t="s">
        <v>87</v>
      </c>
      <c r="AW457" s="13" t="s">
        <v>39</v>
      </c>
      <c r="AX457" s="13" t="s">
        <v>85</v>
      </c>
      <c r="AY457" s="230" t="s">
        <v>144</v>
      </c>
    </row>
    <row r="458" s="2" customFormat="1" ht="16.5" customHeight="1">
      <c r="A458" s="40"/>
      <c r="B458" s="41"/>
      <c r="C458" s="206" t="s">
        <v>922</v>
      </c>
      <c r="D458" s="206" t="s">
        <v>147</v>
      </c>
      <c r="E458" s="207" t="s">
        <v>1940</v>
      </c>
      <c r="F458" s="208" t="s">
        <v>1941</v>
      </c>
      <c r="G458" s="209" t="s">
        <v>189</v>
      </c>
      <c r="H458" s="210">
        <v>1</v>
      </c>
      <c r="I458" s="211"/>
      <c r="J458" s="212">
        <f>ROUND(I458*H458,2)</f>
        <v>0</v>
      </c>
      <c r="K458" s="208" t="s">
        <v>32</v>
      </c>
      <c r="L458" s="46"/>
      <c r="M458" s="213" t="s">
        <v>32</v>
      </c>
      <c r="N458" s="214" t="s">
        <v>48</v>
      </c>
      <c r="O458" s="86"/>
      <c r="P458" s="215">
        <f>O458*H458</f>
        <v>0</v>
      </c>
      <c r="Q458" s="215">
        <v>0</v>
      </c>
      <c r="R458" s="215">
        <f>Q458*H458</f>
        <v>0</v>
      </c>
      <c r="S458" s="215">
        <v>0</v>
      </c>
      <c r="T458" s="216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17" t="s">
        <v>488</v>
      </c>
      <c r="AT458" s="217" t="s">
        <v>147</v>
      </c>
      <c r="AU458" s="217" t="s">
        <v>87</v>
      </c>
      <c r="AY458" s="18" t="s">
        <v>144</v>
      </c>
      <c r="BE458" s="218">
        <f>IF(N458="základní",J458,0)</f>
        <v>0</v>
      </c>
      <c r="BF458" s="218">
        <f>IF(N458="snížená",J458,0)</f>
        <v>0</v>
      </c>
      <c r="BG458" s="218">
        <f>IF(N458="zákl. přenesená",J458,0)</f>
        <v>0</v>
      </c>
      <c r="BH458" s="218">
        <f>IF(N458="sníž. přenesená",J458,0)</f>
        <v>0</v>
      </c>
      <c r="BI458" s="218">
        <f>IF(N458="nulová",J458,0)</f>
        <v>0</v>
      </c>
      <c r="BJ458" s="18" t="s">
        <v>85</v>
      </c>
      <c r="BK458" s="218">
        <f>ROUND(I458*H458,2)</f>
        <v>0</v>
      </c>
      <c r="BL458" s="18" t="s">
        <v>488</v>
      </c>
      <c r="BM458" s="217" t="s">
        <v>1942</v>
      </c>
    </row>
    <row r="459" s="2" customFormat="1">
      <c r="A459" s="40"/>
      <c r="B459" s="41"/>
      <c r="C459" s="42"/>
      <c r="D459" s="221" t="s">
        <v>295</v>
      </c>
      <c r="E459" s="42"/>
      <c r="F459" s="252" t="s">
        <v>1943</v>
      </c>
      <c r="G459" s="42"/>
      <c r="H459" s="42"/>
      <c r="I459" s="253"/>
      <c r="J459" s="42"/>
      <c r="K459" s="42"/>
      <c r="L459" s="46"/>
      <c r="M459" s="254"/>
      <c r="N459" s="255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8" t="s">
        <v>295</v>
      </c>
      <c r="AU459" s="18" t="s">
        <v>87</v>
      </c>
    </row>
    <row r="460" s="2" customFormat="1" ht="16.5" customHeight="1">
      <c r="A460" s="40"/>
      <c r="B460" s="41"/>
      <c r="C460" s="206" t="s">
        <v>928</v>
      </c>
      <c r="D460" s="206" t="s">
        <v>147</v>
      </c>
      <c r="E460" s="207" t="s">
        <v>1944</v>
      </c>
      <c r="F460" s="208" t="s">
        <v>1945</v>
      </c>
      <c r="G460" s="209" t="s">
        <v>189</v>
      </c>
      <c r="H460" s="210">
        <v>1</v>
      </c>
      <c r="I460" s="211"/>
      <c r="J460" s="212">
        <f>ROUND(I460*H460,2)</f>
        <v>0</v>
      </c>
      <c r="K460" s="208" t="s">
        <v>32</v>
      </c>
      <c r="L460" s="46"/>
      <c r="M460" s="213" t="s">
        <v>32</v>
      </c>
      <c r="N460" s="214" t="s">
        <v>48</v>
      </c>
      <c r="O460" s="86"/>
      <c r="P460" s="215">
        <f>O460*H460</f>
        <v>0</v>
      </c>
      <c r="Q460" s="215">
        <v>0</v>
      </c>
      <c r="R460" s="215">
        <f>Q460*H460</f>
        <v>0</v>
      </c>
      <c r="S460" s="215">
        <v>0</v>
      </c>
      <c r="T460" s="216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7" t="s">
        <v>488</v>
      </c>
      <c r="AT460" s="217" t="s">
        <v>147</v>
      </c>
      <c r="AU460" s="217" t="s">
        <v>87</v>
      </c>
      <c r="AY460" s="18" t="s">
        <v>144</v>
      </c>
      <c r="BE460" s="218">
        <f>IF(N460="základní",J460,0)</f>
        <v>0</v>
      </c>
      <c r="BF460" s="218">
        <f>IF(N460="snížená",J460,0)</f>
        <v>0</v>
      </c>
      <c r="BG460" s="218">
        <f>IF(N460="zákl. přenesená",J460,0)</f>
        <v>0</v>
      </c>
      <c r="BH460" s="218">
        <f>IF(N460="sníž. přenesená",J460,0)</f>
        <v>0</v>
      </c>
      <c r="BI460" s="218">
        <f>IF(N460="nulová",J460,0)</f>
        <v>0</v>
      </c>
      <c r="BJ460" s="18" t="s">
        <v>85</v>
      </c>
      <c r="BK460" s="218">
        <f>ROUND(I460*H460,2)</f>
        <v>0</v>
      </c>
      <c r="BL460" s="18" t="s">
        <v>488</v>
      </c>
      <c r="BM460" s="217" t="s">
        <v>1946</v>
      </c>
    </row>
    <row r="461" s="2" customFormat="1">
      <c r="A461" s="40"/>
      <c r="B461" s="41"/>
      <c r="C461" s="42"/>
      <c r="D461" s="221" t="s">
        <v>295</v>
      </c>
      <c r="E461" s="42"/>
      <c r="F461" s="252" t="s">
        <v>1947</v>
      </c>
      <c r="G461" s="42"/>
      <c r="H461" s="42"/>
      <c r="I461" s="253"/>
      <c r="J461" s="42"/>
      <c r="K461" s="42"/>
      <c r="L461" s="46"/>
      <c r="M461" s="254"/>
      <c r="N461" s="255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8" t="s">
        <v>295</v>
      </c>
      <c r="AU461" s="18" t="s">
        <v>87</v>
      </c>
    </row>
    <row r="462" s="2" customFormat="1">
      <c r="A462" s="40"/>
      <c r="B462" s="41"/>
      <c r="C462" s="206" t="s">
        <v>935</v>
      </c>
      <c r="D462" s="206" t="s">
        <v>147</v>
      </c>
      <c r="E462" s="207" t="s">
        <v>1948</v>
      </c>
      <c r="F462" s="208" t="s">
        <v>1949</v>
      </c>
      <c r="G462" s="209" t="s">
        <v>189</v>
      </c>
      <c r="H462" s="210">
        <v>1</v>
      </c>
      <c r="I462" s="211"/>
      <c r="J462" s="212">
        <f>ROUND(I462*H462,2)</f>
        <v>0</v>
      </c>
      <c r="K462" s="208" t="s">
        <v>32</v>
      </c>
      <c r="L462" s="46"/>
      <c r="M462" s="213" t="s">
        <v>32</v>
      </c>
      <c r="N462" s="214" t="s">
        <v>48</v>
      </c>
      <c r="O462" s="86"/>
      <c r="P462" s="215">
        <f>O462*H462</f>
        <v>0</v>
      </c>
      <c r="Q462" s="215">
        <v>0</v>
      </c>
      <c r="R462" s="215">
        <f>Q462*H462</f>
        <v>0</v>
      </c>
      <c r="S462" s="215">
        <v>0</v>
      </c>
      <c r="T462" s="216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17" t="s">
        <v>488</v>
      </c>
      <c r="AT462" s="217" t="s">
        <v>147</v>
      </c>
      <c r="AU462" s="217" t="s">
        <v>87</v>
      </c>
      <c r="AY462" s="18" t="s">
        <v>144</v>
      </c>
      <c r="BE462" s="218">
        <f>IF(N462="základní",J462,0)</f>
        <v>0</v>
      </c>
      <c r="BF462" s="218">
        <f>IF(N462="snížená",J462,0)</f>
        <v>0</v>
      </c>
      <c r="BG462" s="218">
        <f>IF(N462="zákl. přenesená",J462,0)</f>
        <v>0</v>
      </c>
      <c r="BH462" s="218">
        <f>IF(N462="sníž. přenesená",J462,0)</f>
        <v>0</v>
      </c>
      <c r="BI462" s="218">
        <f>IF(N462="nulová",J462,0)</f>
        <v>0</v>
      </c>
      <c r="BJ462" s="18" t="s">
        <v>85</v>
      </c>
      <c r="BK462" s="218">
        <f>ROUND(I462*H462,2)</f>
        <v>0</v>
      </c>
      <c r="BL462" s="18" t="s">
        <v>488</v>
      </c>
      <c r="BM462" s="217" t="s">
        <v>1950</v>
      </c>
    </row>
    <row r="463" s="2" customFormat="1">
      <c r="A463" s="40"/>
      <c r="B463" s="41"/>
      <c r="C463" s="42"/>
      <c r="D463" s="221" t="s">
        <v>295</v>
      </c>
      <c r="E463" s="42"/>
      <c r="F463" s="252" t="s">
        <v>1951</v>
      </c>
      <c r="G463" s="42"/>
      <c r="H463" s="42"/>
      <c r="I463" s="253"/>
      <c r="J463" s="42"/>
      <c r="K463" s="42"/>
      <c r="L463" s="46"/>
      <c r="M463" s="254"/>
      <c r="N463" s="255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8" t="s">
        <v>295</v>
      </c>
      <c r="AU463" s="18" t="s">
        <v>87</v>
      </c>
    </row>
    <row r="464" s="2" customFormat="1">
      <c r="A464" s="40"/>
      <c r="B464" s="41"/>
      <c r="C464" s="206" t="s">
        <v>939</v>
      </c>
      <c r="D464" s="206" t="s">
        <v>147</v>
      </c>
      <c r="E464" s="207" t="s">
        <v>1952</v>
      </c>
      <c r="F464" s="208" t="s">
        <v>1953</v>
      </c>
      <c r="G464" s="209" t="s">
        <v>844</v>
      </c>
      <c r="H464" s="210">
        <v>1</v>
      </c>
      <c r="I464" s="211"/>
      <c r="J464" s="212">
        <f>ROUND(I464*H464,2)</f>
        <v>0</v>
      </c>
      <c r="K464" s="208" t="s">
        <v>32</v>
      </c>
      <c r="L464" s="46"/>
      <c r="M464" s="213" t="s">
        <v>32</v>
      </c>
      <c r="N464" s="214" t="s">
        <v>48</v>
      </c>
      <c r="O464" s="86"/>
      <c r="P464" s="215">
        <f>O464*H464</f>
        <v>0</v>
      </c>
      <c r="Q464" s="215">
        <v>0</v>
      </c>
      <c r="R464" s="215">
        <f>Q464*H464</f>
        <v>0</v>
      </c>
      <c r="S464" s="215">
        <v>0</v>
      </c>
      <c r="T464" s="216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17" t="s">
        <v>488</v>
      </c>
      <c r="AT464" s="217" t="s">
        <v>147</v>
      </c>
      <c r="AU464" s="217" t="s">
        <v>87</v>
      </c>
      <c r="AY464" s="18" t="s">
        <v>144</v>
      </c>
      <c r="BE464" s="218">
        <f>IF(N464="základní",J464,0)</f>
        <v>0</v>
      </c>
      <c r="BF464" s="218">
        <f>IF(N464="snížená",J464,0)</f>
        <v>0</v>
      </c>
      <c r="BG464" s="218">
        <f>IF(N464="zákl. přenesená",J464,0)</f>
        <v>0</v>
      </c>
      <c r="BH464" s="218">
        <f>IF(N464="sníž. přenesená",J464,0)</f>
        <v>0</v>
      </c>
      <c r="BI464" s="218">
        <f>IF(N464="nulová",J464,0)</f>
        <v>0</v>
      </c>
      <c r="BJ464" s="18" t="s">
        <v>85</v>
      </c>
      <c r="BK464" s="218">
        <f>ROUND(I464*H464,2)</f>
        <v>0</v>
      </c>
      <c r="BL464" s="18" t="s">
        <v>488</v>
      </c>
      <c r="BM464" s="217" t="s">
        <v>1954</v>
      </c>
    </row>
    <row r="465" s="12" customFormat="1" ht="25.92" customHeight="1">
      <c r="A465" s="12"/>
      <c r="B465" s="190"/>
      <c r="C465" s="191"/>
      <c r="D465" s="192" t="s">
        <v>76</v>
      </c>
      <c r="E465" s="193" t="s">
        <v>1350</v>
      </c>
      <c r="F465" s="193" t="s">
        <v>1351</v>
      </c>
      <c r="G465" s="191"/>
      <c r="H465" s="191"/>
      <c r="I465" s="194"/>
      <c r="J465" s="195">
        <f>BK465</f>
        <v>0</v>
      </c>
      <c r="K465" s="191"/>
      <c r="L465" s="196"/>
      <c r="M465" s="197"/>
      <c r="N465" s="198"/>
      <c r="O465" s="198"/>
      <c r="P465" s="199">
        <f>SUM(P466:P469)</f>
        <v>0</v>
      </c>
      <c r="Q465" s="198"/>
      <c r="R465" s="199">
        <f>SUM(R466:R469)</f>
        <v>0</v>
      </c>
      <c r="S465" s="198"/>
      <c r="T465" s="200">
        <f>SUM(T466:T469)</f>
        <v>0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201" t="s">
        <v>152</v>
      </c>
      <c r="AT465" s="202" t="s">
        <v>76</v>
      </c>
      <c r="AU465" s="202" t="s">
        <v>77</v>
      </c>
      <c r="AY465" s="201" t="s">
        <v>144</v>
      </c>
      <c r="BK465" s="203">
        <f>SUM(BK466:BK469)</f>
        <v>0</v>
      </c>
    </row>
    <row r="466" s="2" customFormat="1">
      <c r="A466" s="40"/>
      <c r="B466" s="41"/>
      <c r="C466" s="206" t="s">
        <v>943</v>
      </c>
      <c r="D466" s="206" t="s">
        <v>147</v>
      </c>
      <c r="E466" s="207" t="s">
        <v>1955</v>
      </c>
      <c r="F466" s="208" t="s">
        <v>1956</v>
      </c>
      <c r="G466" s="209" t="s">
        <v>1355</v>
      </c>
      <c r="H466" s="210">
        <v>15</v>
      </c>
      <c r="I466" s="211"/>
      <c r="J466" s="212">
        <f>ROUND(I466*H466,2)</f>
        <v>0</v>
      </c>
      <c r="K466" s="208" t="s">
        <v>151</v>
      </c>
      <c r="L466" s="46"/>
      <c r="M466" s="213" t="s">
        <v>32</v>
      </c>
      <c r="N466" s="214" t="s">
        <v>48</v>
      </c>
      <c r="O466" s="86"/>
      <c r="P466" s="215">
        <f>O466*H466</f>
        <v>0</v>
      </c>
      <c r="Q466" s="215">
        <v>0</v>
      </c>
      <c r="R466" s="215">
        <f>Q466*H466</f>
        <v>0</v>
      </c>
      <c r="S466" s="215">
        <v>0</v>
      </c>
      <c r="T466" s="216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17" t="s">
        <v>1356</v>
      </c>
      <c r="AT466" s="217" t="s">
        <v>147</v>
      </c>
      <c r="AU466" s="217" t="s">
        <v>85</v>
      </c>
      <c r="AY466" s="18" t="s">
        <v>144</v>
      </c>
      <c r="BE466" s="218">
        <f>IF(N466="základní",J466,0)</f>
        <v>0</v>
      </c>
      <c r="BF466" s="218">
        <f>IF(N466="snížená",J466,0)</f>
        <v>0</v>
      </c>
      <c r="BG466" s="218">
        <f>IF(N466="zákl. přenesená",J466,0)</f>
        <v>0</v>
      </c>
      <c r="BH466" s="218">
        <f>IF(N466="sníž. přenesená",J466,0)</f>
        <v>0</v>
      </c>
      <c r="BI466" s="218">
        <f>IF(N466="nulová",J466,0)</f>
        <v>0</v>
      </c>
      <c r="BJ466" s="18" t="s">
        <v>85</v>
      </c>
      <c r="BK466" s="218">
        <f>ROUND(I466*H466,2)</f>
        <v>0</v>
      </c>
      <c r="BL466" s="18" t="s">
        <v>1356</v>
      </c>
      <c r="BM466" s="217" t="s">
        <v>1957</v>
      </c>
    </row>
    <row r="467" s="15" customFormat="1">
      <c r="A467" s="15"/>
      <c r="B467" s="256"/>
      <c r="C467" s="257"/>
      <c r="D467" s="221" t="s">
        <v>154</v>
      </c>
      <c r="E467" s="258" t="s">
        <v>32</v>
      </c>
      <c r="F467" s="259" t="s">
        <v>1958</v>
      </c>
      <c r="G467" s="257"/>
      <c r="H467" s="258" t="s">
        <v>32</v>
      </c>
      <c r="I467" s="260"/>
      <c r="J467" s="257"/>
      <c r="K467" s="257"/>
      <c r="L467" s="261"/>
      <c r="M467" s="262"/>
      <c r="N467" s="263"/>
      <c r="O467" s="263"/>
      <c r="P467" s="263"/>
      <c r="Q467" s="263"/>
      <c r="R467" s="263"/>
      <c r="S467" s="263"/>
      <c r="T467" s="264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65" t="s">
        <v>154</v>
      </c>
      <c r="AU467" s="265" t="s">
        <v>85</v>
      </c>
      <c r="AV467" s="15" t="s">
        <v>85</v>
      </c>
      <c r="AW467" s="15" t="s">
        <v>39</v>
      </c>
      <c r="AX467" s="15" t="s">
        <v>77</v>
      </c>
      <c r="AY467" s="265" t="s">
        <v>144</v>
      </c>
    </row>
    <row r="468" s="13" customFormat="1">
      <c r="A468" s="13"/>
      <c r="B468" s="219"/>
      <c r="C468" s="220"/>
      <c r="D468" s="221" t="s">
        <v>154</v>
      </c>
      <c r="E468" s="222" t="s">
        <v>32</v>
      </c>
      <c r="F468" s="223" t="s">
        <v>8</v>
      </c>
      <c r="G468" s="220"/>
      <c r="H468" s="224">
        <v>15</v>
      </c>
      <c r="I468" s="225"/>
      <c r="J468" s="220"/>
      <c r="K468" s="220"/>
      <c r="L468" s="226"/>
      <c r="M468" s="227"/>
      <c r="N468" s="228"/>
      <c r="O468" s="228"/>
      <c r="P468" s="228"/>
      <c r="Q468" s="228"/>
      <c r="R468" s="228"/>
      <c r="S468" s="228"/>
      <c r="T468" s="229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0" t="s">
        <v>154</v>
      </c>
      <c r="AU468" s="230" t="s">
        <v>85</v>
      </c>
      <c r="AV468" s="13" t="s">
        <v>87</v>
      </c>
      <c r="AW468" s="13" t="s">
        <v>39</v>
      </c>
      <c r="AX468" s="13" t="s">
        <v>85</v>
      </c>
      <c r="AY468" s="230" t="s">
        <v>144</v>
      </c>
    </row>
    <row r="469" s="2" customFormat="1">
      <c r="A469" s="40"/>
      <c r="B469" s="41"/>
      <c r="C469" s="206" t="s">
        <v>951</v>
      </c>
      <c r="D469" s="206" t="s">
        <v>147</v>
      </c>
      <c r="E469" s="207" t="s">
        <v>1959</v>
      </c>
      <c r="F469" s="208" t="s">
        <v>1960</v>
      </c>
      <c r="G469" s="209" t="s">
        <v>1355</v>
      </c>
      <c r="H469" s="210">
        <v>120</v>
      </c>
      <c r="I469" s="211"/>
      <c r="J469" s="212">
        <f>ROUND(I469*H469,2)</f>
        <v>0</v>
      </c>
      <c r="K469" s="208" t="s">
        <v>151</v>
      </c>
      <c r="L469" s="46"/>
      <c r="M469" s="213" t="s">
        <v>32</v>
      </c>
      <c r="N469" s="214" t="s">
        <v>48</v>
      </c>
      <c r="O469" s="86"/>
      <c r="P469" s="215">
        <f>O469*H469</f>
        <v>0</v>
      </c>
      <c r="Q469" s="215">
        <v>0</v>
      </c>
      <c r="R469" s="215">
        <f>Q469*H469</f>
        <v>0</v>
      </c>
      <c r="S469" s="215">
        <v>0</v>
      </c>
      <c r="T469" s="216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17" t="s">
        <v>1356</v>
      </c>
      <c r="AT469" s="217" t="s">
        <v>147</v>
      </c>
      <c r="AU469" s="217" t="s">
        <v>85</v>
      </c>
      <c r="AY469" s="18" t="s">
        <v>144</v>
      </c>
      <c r="BE469" s="218">
        <f>IF(N469="základní",J469,0)</f>
        <v>0</v>
      </c>
      <c r="BF469" s="218">
        <f>IF(N469="snížená",J469,0)</f>
        <v>0</v>
      </c>
      <c r="BG469" s="218">
        <f>IF(N469="zákl. přenesená",J469,0)</f>
        <v>0</v>
      </c>
      <c r="BH469" s="218">
        <f>IF(N469="sníž. přenesená",J469,0)</f>
        <v>0</v>
      </c>
      <c r="BI469" s="218">
        <f>IF(N469="nulová",J469,0)</f>
        <v>0</v>
      </c>
      <c r="BJ469" s="18" t="s">
        <v>85</v>
      </c>
      <c r="BK469" s="218">
        <f>ROUND(I469*H469,2)</f>
        <v>0</v>
      </c>
      <c r="BL469" s="18" t="s">
        <v>1356</v>
      </c>
      <c r="BM469" s="217" t="s">
        <v>1961</v>
      </c>
    </row>
    <row r="470" s="12" customFormat="1" ht="25.92" customHeight="1">
      <c r="A470" s="12"/>
      <c r="B470" s="190"/>
      <c r="C470" s="191"/>
      <c r="D470" s="192" t="s">
        <v>76</v>
      </c>
      <c r="E470" s="193" t="s">
        <v>1962</v>
      </c>
      <c r="F470" s="193" t="s">
        <v>1963</v>
      </c>
      <c r="G470" s="191"/>
      <c r="H470" s="191"/>
      <c r="I470" s="194"/>
      <c r="J470" s="195">
        <f>BK470</f>
        <v>0</v>
      </c>
      <c r="K470" s="191"/>
      <c r="L470" s="196"/>
      <c r="M470" s="197"/>
      <c r="N470" s="198"/>
      <c r="O470" s="198"/>
      <c r="P470" s="199">
        <f>SUM(P471:P472)</f>
        <v>0</v>
      </c>
      <c r="Q470" s="198"/>
      <c r="R470" s="199">
        <f>SUM(R471:R472)</f>
        <v>0</v>
      </c>
      <c r="S470" s="198"/>
      <c r="T470" s="200">
        <f>SUM(T471:T472)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01" t="s">
        <v>170</v>
      </c>
      <c r="AT470" s="202" t="s">
        <v>76</v>
      </c>
      <c r="AU470" s="202" t="s">
        <v>77</v>
      </c>
      <c r="AY470" s="201" t="s">
        <v>144</v>
      </c>
      <c r="BK470" s="203">
        <f>SUM(BK471:BK472)</f>
        <v>0</v>
      </c>
    </row>
    <row r="471" s="2" customFormat="1" ht="16.5" customHeight="1">
      <c r="A471" s="40"/>
      <c r="B471" s="41"/>
      <c r="C471" s="206" t="s">
        <v>956</v>
      </c>
      <c r="D471" s="206" t="s">
        <v>147</v>
      </c>
      <c r="E471" s="207" t="s">
        <v>1964</v>
      </c>
      <c r="F471" s="208" t="s">
        <v>1965</v>
      </c>
      <c r="G471" s="209" t="s">
        <v>189</v>
      </c>
      <c r="H471" s="210">
        <v>1</v>
      </c>
      <c r="I471" s="211"/>
      <c r="J471" s="212">
        <f>ROUND(I471*H471,2)</f>
        <v>0</v>
      </c>
      <c r="K471" s="208" t="s">
        <v>1406</v>
      </c>
      <c r="L471" s="46"/>
      <c r="M471" s="213" t="s">
        <v>32</v>
      </c>
      <c r="N471" s="214" t="s">
        <v>48</v>
      </c>
      <c r="O471" s="86"/>
      <c r="P471" s="215">
        <f>O471*H471</f>
        <v>0</v>
      </c>
      <c r="Q471" s="215">
        <v>0</v>
      </c>
      <c r="R471" s="215">
        <f>Q471*H471</f>
        <v>0</v>
      </c>
      <c r="S471" s="215">
        <v>0</v>
      </c>
      <c r="T471" s="216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17" t="s">
        <v>1966</v>
      </c>
      <c r="AT471" s="217" t="s">
        <v>147</v>
      </c>
      <c r="AU471" s="217" t="s">
        <v>85</v>
      </c>
      <c r="AY471" s="18" t="s">
        <v>144</v>
      </c>
      <c r="BE471" s="218">
        <f>IF(N471="základní",J471,0)</f>
        <v>0</v>
      </c>
      <c r="BF471" s="218">
        <f>IF(N471="snížená",J471,0)</f>
        <v>0</v>
      </c>
      <c r="BG471" s="218">
        <f>IF(N471="zákl. přenesená",J471,0)</f>
        <v>0</v>
      </c>
      <c r="BH471" s="218">
        <f>IF(N471="sníž. přenesená",J471,0)</f>
        <v>0</v>
      </c>
      <c r="BI471" s="218">
        <f>IF(N471="nulová",J471,0)</f>
        <v>0</v>
      </c>
      <c r="BJ471" s="18" t="s">
        <v>85</v>
      </c>
      <c r="BK471" s="218">
        <f>ROUND(I471*H471,2)</f>
        <v>0</v>
      </c>
      <c r="BL471" s="18" t="s">
        <v>1966</v>
      </c>
      <c r="BM471" s="217" t="s">
        <v>1967</v>
      </c>
    </row>
    <row r="472" s="2" customFormat="1">
      <c r="A472" s="40"/>
      <c r="B472" s="41"/>
      <c r="C472" s="42"/>
      <c r="D472" s="221" t="s">
        <v>295</v>
      </c>
      <c r="E472" s="42"/>
      <c r="F472" s="252" t="s">
        <v>1968</v>
      </c>
      <c r="G472" s="42"/>
      <c r="H472" s="42"/>
      <c r="I472" s="253"/>
      <c r="J472" s="42"/>
      <c r="K472" s="42"/>
      <c r="L472" s="46"/>
      <c r="M472" s="269"/>
      <c r="N472" s="270"/>
      <c r="O472" s="271"/>
      <c r="P472" s="271"/>
      <c r="Q472" s="271"/>
      <c r="R472" s="271"/>
      <c r="S472" s="271"/>
      <c r="T472" s="272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8" t="s">
        <v>295</v>
      </c>
      <c r="AU472" s="18" t="s">
        <v>85</v>
      </c>
    </row>
    <row r="473" s="2" customFormat="1" ht="6.96" customHeight="1">
      <c r="A473" s="40"/>
      <c r="B473" s="61"/>
      <c r="C473" s="62"/>
      <c r="D473" s="62"/>
      <c r="E473" s="62"/>
      <c r="F473" s="62"/>
      <c r="G473" s="62"/>
      <c r="H473" s="62"/>
      <c r="I473" s="62"/>
      <c r="J473" s="62"/>
      <c r="K473" s="62"/>
      <c r="L473" s="46"/>
      <c r="M473" s="40"/>
      <c r="O473" s="40"/>
      <c r="P473" s="40"/>
      <c r="Q473" s="40"/>
      <c r="R473" s="40"/>
      <c r="S473" s="40"/>
      <c r="T473" s="40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</row>
  </sheetData>
  <sheetProtection sheet="1" autoFilter="0" formatColumns="0" formatRows="0" objects="1" scenarios="1" spinCount="100000" saltValue="qwVlDGSCtlDiIBDOEs9CsloPXDxinp+mPpi4404F9O+6eki+nuSI4YMgFMa6ze0kewKQ+aPQnHUQWZ/pu9oxmw==" hashValue="PDPf7aZAL2+R0QTGshkld2xlT8+cbg5MuyId0xWWmQYifYpxvjXIB8yp0Ecg95gr4/CGldn8YfydqoahEuu5vQ==" algorithmName="SHA-512" password="CC35"/>
  <autoFilter ref="C105:K472"/>
  <mergeCells count="9">
    <mergeCell ref="E7:H7"/>
    <mergeCell ref="E9:H9"/>
    <mergeCell ref="E18:H18"/>
    <mergeCell ref="E27:H27"/>
    <mergeCell ref="E48:H48"/>
    <mergeCell ref="E50:H50"/>
    <mergeCell ref="E96:H96"/>
    <mergeCell ref="E98:H9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87</v>
      </c>
    </row>
    <row r="4" s="1" customFormat="1" ht="24.96" customHeight="1">
      <c r="B4" s="21"/>
      <c r="D4" s="132" t="s">
        <v>95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Bezbariérové úpravy, přístavba výtahu. ZŠ Podmostní 1, Plzeň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1969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32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22. 4. 2020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41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32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43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45</v>
      </c>
      <c r="G32" s="40"/>
      <c r="H32" s="40"/>
      <c r="I32" s="147" t="s">
        <v>44</v>
      </c>
      <c r="J32" s="147" t="s">
        <v>46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47</v>
      </c>
      <c r="E33" s="134" t="s">
        <v>48</v>
      </c>
      <c r="F33" s="149">
        <f>ROUND((SUM(BE85:BE113)),  2)</f>
        <v>0</v>
      </c>
      <c r="G33" s="40"/>
      <c r="H33" s="40"/>
      <c r="I33" s="150">
        <v>0.20999999999999999</v>
      </c>
      <c r="J33" s="149">
        <f>ROUND(((SUM(BE85:BE113))*I33),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49</v>
      </c>
      <c r="F34" s="149">
        <f>ROUND((SUM(BF85:BF113)),  2)</f>
        <v>0</v>
      </c>
      <c r="G34" s="40"/>
      <c r="H34" s="40"/>
      <c r="I34" s="150">
        <v>0.14999999999999999</v>
      </c>
      <c r="J34" s="149">
        <f>ROUND(((SUM(BF85:BF113))*I34),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50</v>
      </c>
      <c r="F35" s="149">
        <f>ROUND((SUM(BG85:BG113)),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51</v>
      </c>
      <c r="F36" s="149">
        <f>ROUND((SUM(BH85:BH113)),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52</v>
      </c>
      <c r="F37" s="149">
        <f>ROUND((SUM(BI85:BI113)),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53</v>
      </c>
      <c r="E39" s="153"/>
      <c r="F39" s="153"/>
      <c r="G39" s="154" t="s">
        <v>54</v>
      </c>
      <c r="H39" s="155" t="s">
        <v>55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Bezbariérové úpravy, přístavba výtahu. ZŠ Podmostní 1, Plzeň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03 - Vedlejší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Plzeň</v>
      </c>
      <c r="G52" s="42"/>
      <c r="H52" s="42"/>
      <c r="I52" s="33" t="s">
        <v>24</v>
      </c>
      <c r="J52" s="74" t="str">
        <f>IF(J12="","",J12)</f>
        <v>22. 4. 2020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Plzeňský kraj</v>
      </c>
      <c r="G54" s="42"/>
      <c r="H54" s="42"/>
      <c r="I54" s="33" t="s">
        <v>37</v>
      </c>
      <c r="J54" s="38" t="str">
        <f>E21</f>
        <v>Area Projekt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Area Projekt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99</v>
      </c>
      <c r="D57" s="164"/>
      <c r="E57" s="164"/>
      <c r="F57" s="164"/>
      <c r="G57" s="164"/>
      <c r="H57" s="164"/>
      <c r="I57" s="164"/>
      <c r="J57" s="165" t="s">
        <v>100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75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101</v>
      </c>
    </row>
    <row r="60" s="9" customFormat="1" ht="24.96" customHeight="1">
      <c r="A60" s="9"/>
      <c r="B60" s="167"/>
      <c r="C60" s="168"/>
      <c r="D60" s="169" t="s">
        <v>102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103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1391</v>
      </c>
      <c r="E62" s="170"/>
      <c r="F62" s="170"/>
      <c r="G62" s="170"/>
      <c r="H62" s="170"/>
      <c r="I62" s="170"/>
      <c r="J62" s="171">
        <f>J90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1970</v>
      </c>
      <c r="E63" s="176"/>
      <c r="F63" s="176"/>
      <c r="G63" s="176"/>
      <c r="H63" s="176"/>
      <c r="I63" s="176"/>
      <c r="J63" s="177">
        <f>J91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1971</v>
      </c>
      <c r="E64" s="176"/>
      <c r="F64" s="176"/>
      <c r="G64" s="176"/>
      <c r="H64" s="176"/>
      <c r="I64" s="176"/>
      <c r="J64" s="177">
        <f>J99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1972</v>
      </c>
      <c r="E65" s="176"/>
      <c r="F65" s="176"/>
      <c r="G65" s="176"/>
      <c r="H65" s="176"/>
      <c r="I65" s="176"/>
      <c r="J65" s="177">
        <f>J111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4" t="s">
        <v>129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Bezbariérové úpravy, přístavba výtahu. ZŠ Podmostní 1, Plzeň</v>
      </c>
      <c r="F75" s="33"/>
      <c r="G75" s="33"/>
      <c r="H75" s="33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96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03 - Vedlejší náklady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22</v>
      </c>
      <c r="D79" s="42"/>
      <c r="E79" s="42"/>
      <c r="F79" s="28" t="str">
        <f>F12</f>
        <v>Plzeň</v>
      </c>
      <c r="G79" s="42"/>
      <c r="H79" s="42"/>
      <c r="I79" s="33" t="s">
        <v>24</v>
      </c>
      <c r="J79" s="74" t="str">
        <f>IF(J12="","",J12)</f>
        <v>22. 4. 2020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3" t="s">
        <v>30</v>
      </c>
      <c r="D81" s="42"/>
      <c r="E81" s="42"/>
      <c r="F81" s="28" t="str">
        <f>E15</f>
        <v>Plzeňský kraj</v>
      </c>
      <c r="G81" s="42"/>
      <c r="H81" s="42"/>
      <c r="I81" s="33" t="s">
        <v>37</v>
      </c>
      <c r="J81" s="38" t="str">
        <f>E21</f>
        <v>Area Projekt s.r.o.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3" t="s">
        <v>35</v>
      </c>
      <c r="D82" s="42"/>
      <c r="E82" s="42"/>
      <c r="F82" s="28" t="str">
        <f>IF(E18="","",E18)</f>
        <v>Vyplň údaj</v>
      </c>
      <c r="G82" s="42"/>
      <c r="H82" s="42"/>
      <c r="I82" s="33" t="s">
        <v>40</v>
      </c>
      <c r="J82" s="38" t="str">
        <f>E24</f>
        <v>Area Projekt 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130</v>
      </c>
      <c r="D84" s="182" t="s">
        <v>62</v>
      </c>
      <c r="E84" s="182" t="s">
        <v>58</v>
      </c>
      <c r="F84" s="182" t="s">
        <v>59</v>
      </c>
      <c r="G84" s="182" t="s">
        <v>131</v>
      </c>
      <c r="H84" s="182" t="s">
        <v>132</v>
      </c>
      <c r="I84" s="182" t="s">
        <v>133</v>
      </c>
      <c r="J84" s="182" t="s">
        <v>100</v>
      </c>
      <c r="K84" s="183" t="s">
        <v>134</v>
      </c>
      <c r="L84" s="184"/>
      <c r="M84" s="94" t="s">
        <v>32</v>
      </c>
      <c r="N84" s="95" t="s">
        <v>47</v>
      </c>
      <c r="O84" s="95" t="s">
        <v>135</v>
      </c>
      <c r="P84" s="95" t="s">
        <v>136</v>
      </c>
      <c r="Q84" s="95" t="s">
        <v>137</v>
      </c>
      <c r="R84" s="95" t="s">
        <v>138</v>
      </c>
      <c r="S84" s="95" t="s">
        <v>139</v>
      </c>
      <c r="T84" s="96" t="s">
        <v>140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141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P86+P90</f>
        <v>0</v>
      </c>
      <c r="Q85" s="98"/>
      <c r="R85" s="187">
        <f>R86+R90</f>
        <v>0.30169999999999997</v>
      </c>
      <c r="S85" s="98"/>
      <c r="T85" s="188">
        <f>T86+T90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8" t="s">
        <v>76</v>
      </c>
      <c r="AU85" s="18" t="s">
        <v>101</v>
      </c>
      <c r="BK85" s="189">
        <f>BK86+BK90</f>
        <v>0</v>
      </c>
    </row>
    <row r="86" s="12" customFormat="1" ht="25.92" customHeight="1">
      <c r="A86" s="12"/>
      <c r="B86" s="190"/>
      <c r="C86" s="191"/>
      <c r="D86" s="192" t="s">
        <v>76</v>
      </c>
      <c r="E86" s="193" t="s">
        <v>142</v>
      </c>
      <c r="F86" s="193" t="s">
        <v>143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</f>
        <v>0</v>
      </c>
      <c r="Q86" s="198"/>
      <c r="R86" s="199">
        <f>R87</f>
        <v>0.30169999999999997</v>
      </c>
      <c r="S86" s="198"/>
      <c r="T86" s="200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85</v>
      </c>
      <c r="AT86" s="202" t="s">
        <v>76</v>
      </c>
      <c r="AU86" s="202" t="s">
        <v>77</v>
      </c>
      <c r="AY86" s="201" t="s">
        <v>144</v>
      </c>
      <c r="BK86" s="203">
        <f>BK87</f>
        <v>0</v>
      </c>
    </row>
    <row r="87" s="12" customFormat="1" ht="22.8" customHeight="1">
      <c r="A87" s="12"/>
      <c r="B87" s="190"/>
      <c r="C87" s="191"/>
      <c r="D87" s="192" t="s">
        <v>76</v>
      </c>
      <c r="E87" s="204" t="s">
        <v>145</v>
      </c>
      <c r="F87" s="204" t="s">
        <v>146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SUM(P88:P89)</f>
        <v>0</v>
      </c>
      <c r="Q87" s="198"/>
      <c r="R87" s="199">
        <f>SUM(R88:R89)</f>
        <v>0.30169999999999997</v>
      </c>
      <c r="S87" s="198"/>
      <c r="T87" s="200">
        <f>SUM(T88:T89)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85</v>
      </c>
      <c r="AT87" s="202" t="s">
        <v>76</v>
      </c>
      <c r="AU87" s="202" t="s">
        <v>85</v>
      </c>
      <c r="AY87" s="201" t="s">
        <v>144</v>
      </c>
      <c r="BK87" s="203">
        <f>SUM(BK88:BK89)</f>
        <v>0</v>
      </c>
    </row>
    <row r="88" s="2" customFormat="1" ht="16.5" customHeight="1">
      <c r="A88" s="40"/>
      <c r="B88" s="41"/>
      <c r="C88" s="206" t="s">
        <v>85</v>
      </c>
      <c r="D88" s="206" t="s">
        <v>147</v>
      </c>
      <c r="E88" s="207" t="s">
        <v>1973</v>
      </c>
      <c r="F88" s="208" t="s">
        <v>1974</v>
      </c>
      <c r="G88" s="209" t="s">
        <v>178</v>
      </c>
      <c r="H88" s="210">
        <v>70</v>
      </c>
      <c r="I88" s="211"/>
      <c r="J88" s="212">
        <f>ROUND(I88*H88,2)</f>
        <v>0</v>
      </c>
      <c r="K88" s="208" t="s">
        <v>32</v>
      </c>
      <c r="L88" s="46"/>
      <c r="M88" s="213" t="s">
        <v>32</v>
      </c>
      <c r="N88" s="214" t="s">
        <v>48</v>
      </c>
      <c r="O88" s="86"/>
      <c r="P88" s="215">
        <f>O88*H88</f>
        <v>0</v>
      </c>
      <c r="Q88" s="215">
        <v>0.0043099999999999996</v>
      </c>
      <c r="R88" s="215">
        <f>Q88*H88</f>
        <v>0.30169999999999997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152</v>
      </c>
      <c r="AT88" s="217" t="s">
        <v>147</v>
      </c>
      <c r="AU88" s="217" t="s">
        <v>87</v>
      </c>
      <c r="AY88" s="18" t="s">
        <v>144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8" t="s">
        <v>85</v>
      </c>
      <c r="BK88" s="218">
        <f>ROUND(I88*H88,2)</f>
        <v>0</v>
      </c>
      <c r="BL88" s="18" t="s">
        <v>152</v>
      </c>
      <c r="BM88" s="217" t="s">
        <v>1975</v>
      </c>
    </row>
    <row r="89" s="2" customFormat="1">
      <c r="A89" s="40"/>
      <c r="B89" s="41"/>
      <c r="C89" s="42"/>
      <c r="D89" s="221" t="s">
        <v>295</v>
      </c>
      <c r="E89" s="42"/>
      <c r="F89" s="252" t="s">
        <v>1976</v>
      </c>
      <c r="G89" s="42"/>
      <c r="H89" s="42"/>
      <c r="I89" s="253"/>
      <c r="J89" s="42"/>
      <c r="K89" s="42"/>
      <c r="L89" s="46"/>
      <c r="M89" s="254"/>
      <c r="N89" s="25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8" t="s">
        <v>295</v>
      </c>
      <c r="AU89" s="18" t="s">
        <v>87</v>
      </c>
    </row>
    <row r="90" s="12" customFormat="1" ht="25.92" customHeight="1">
      <c r="A90" s="12"/>
      <c r="B90" s="190"/>
      <c r="C90" s="191"/>
      <c r="D90" s="192" t="s">
        <v>76</v>
      </c>
      <c r="E90" s="193" t="s">
        <v>1962</v>
      </c>
      <c r="F90" s="193" t="s">
        <v>1963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P91+P99+P111</f>
        <v>0</v>
      </c>
      <c r="Q90" s="198"/>
      <c r="R90" s="199">
        <f>R91+R99+R111</f>
        <v>0</v>
      </c>
      <c r="S90" s="198"/>
      <c r="T90" s="200">
        <f>T91+T99+T111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170</v>
      </c>
      <c r="AT90" s="202" t="s">
        <v>76</v>
      </c>
      <c r="AU90" s="202" t="s">
        <v>77</v>
      </c>
      <c r="AY90" s="201" t="s">
        <v>144</v>
      </c>
      <c r="BK90" s="203">
        <f>BK91+BK99+BK111</f>
        <v>0</v>
      </c>
    </row>
    <row r="91" s="12" customFormat="1" ht="22.8" customHeight="1">
      <c r="A91" s="12"/>
      <c r="B91" s="190"/>
      <c r="C91" s="191"/>
      <c r="D91" s="192" t="s">
        <v>76</v>
      </c>
      <c r="E91" s="204" t="s">
        <v>1977</v>
      </c>
      <c r="F91" s="204" t="s">
        <v>1978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SUM(P92:P98)</f>
        <v>0</v>
      </c>
      <c r="Q91" s="198"/>
      <c r="R91" s="199">
        <f>SUM(R92:R98)</f>
        <v>0</v>
      </c>
      <c r="S91" s="198"/>
      <c r="T91" s="200">
        <f>SUM(T92:T98)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170</v>
      </c>
      <c r="AT91" s="202" t="s">
        <v>76</v>
      </c>
      <c r="AU91" s="202" t="s">
        <v>85</v>
      </c>
      <c r="AY91" s="201" t="s">
        <v>144</v>
      </c>
      <c r="BK91" s="203">
        <f>SUM(BK92:BK98)</f>
        <v>0</v>
      </c>
    </row>
    <row r="92" s="2" customFormat="1" ht="45" customHeight="1">
      <c r="A92" s="40"/>
      <c r="B92" s="41"/>
      <c r="C92" s="206" t="s">
        <v>87</v>
      </c>
      <c r="D92" s="206" t="s">
        <v>147</v>
      </c>
      <c r="E92" s="207" t="s">
        <v>1979</v>
      </c>
      <c r="F92" s="208" t="s">
        <v>1980</v>
      </c>
      <c r="G92" s="209" t="s">
        <v>1355</v>
      </c>
      <c r="H92" s="210">
        <v>10</v>
      </c>
      <c r="I92" s="211"/>
      <c r="J92" s="212">
        <f>ROUND(I92*H92,2)</f>
        <v>0</v>
      </c>
      <c r="K92" s="208" t="s">
        <v>1981</v>
      </c>
      <c r="L92" s="46"/>
      <c r="M92" s="213" t="s">
        <v>32</v>
      </c>
      <c r="N92" s="214" t="s">
        <v>48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1966</v>
      </c>
      <c r="AT92" s="217" t="s">
        <v>147</v>
      </c>
      <c r="AU92" s="217" t="s">
        <v>87</v>
      </c>
      <c r="AY92" s="18" t="s">
        <v>144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8" t="s">
        <v>85</v>
      </c>
      <c r="BK92" s="218">
        <f>ROUND(I92*H92,2)</f>
        <v>0</v>
      </c>
      <c r="BL92" s="18" t="s">
        <v>1966</v>
      </c>
      <c r="BM92" s="217" t="s">
        <v>1982</v>
      </c>
    </row>
    <row r="93" s="2" customFormat="1">
      <c r="A93" s="40"/>
      <c r="B93" s="41"/>
      <c r="C93" s="42"/>
      <c r="D93" s="221" t="s">
        <v>295</v>
      </c>
      <c r="E93" s="42"/>
      <c r="F93" s="252" t="s">
        <v>1983</v>
      </c>
      <c r="G93" s="42"/>
      <c r="H93" s="42"/>
      <c r="I93" s="253"/>
      <c r="J93" s="42"/>
      <c r="K93" s="42"/>
      <c r="L93" s="46"/>
      <c r="M93" s="254"/>
      <c r="N93" s="25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295</v>
      </c>
      <c r="AU93" s="18" t="s">
        <v>87</v>
      </c>
    </row>
    <row r="94" s="2" customFormat="1">
      <c r="A94" s="40"/>
      <c r="B94" s="41"/>
      <c r="C94" s="206" t="s">
        <v>145</v>
      </c>
      <c r="D94" s="206" t="s">
        <v>147</v>
      </c>
      <c r="E94" s="207" t="s">
        <v>1984</v>
      </c>
      <c r="F94" s="208" t="s">
        <v>1985</v>
      </c>
      <c r="G94" s="209" t="s">
        <v>790</v>
      </c>
      <c r="H94" s="210">
        <v>1</v>
      </c>
      <c r="I94" s="211"/>
      <c r="J94" s="212">
        <f>ROUND(I94*H94,2)</f>
        <v>0</v>
      </c>
      <c r="K94" s="208" t="s">
        <v>1981</v>
      </c>
      <c r="L94" s="46"/>
      <c r="M94" s="213" t="s">
        <v>32</v>
      </c>
      <c r="N94" s="214" t="s">
        <v>48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1966</v>
      </c>
      <c r="AT94" s="217" t="s">
        <v>147</v>
      </c>
      <c r="AU94" s="217" t="s">
        <v>87</v>
      </c>
      <c r="AY94" s="18" t="s">
        <v>144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8" t="s">
        <v>85</v>
      </c>
      <c r="BK94" s="218">
        <f>ROUND(I94*H94,2)</f>
        <v>0</v>
      </c>
      <c r="BL94" s="18" t="s">
        <v>1966</v>
      </c>
      <c r="BM94" s="217" t="s">
        <v>1986</v>
      </c>
    </row>
    <row r="95" s="2" customFormat="1">
      <c r="A95" s="40"/>
      <c r="B95" s="41"/>
      <c r="C95" s="42"/>
      <c r="D95" s="221" t="s">
        <v>295</v>
      </c>
      <c r="E95" s="42"/>
      <c r="F95" s="252" t="s">
        <v>1987</v>
      </c>
      <c r="G95" s="42"/>
      <c r="H95" s="42"/>
      <c r="I95" s="253"/>
      <c r="J95" s="42"/>
      <c r="K95" s="42"/>
      <c r="L95" s="46"/>
      <c r="M95" s="254"/>
      <c r="N95" s="25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295</v>
      </c>
      <c r="AU95" s="18" t="s">
        <v>87</v>
      </c>
    </row>
    <row r="96" s="2" customFormat="1" ht="16.5" customHeight="1">
      <c r="A96" s="40"/>
      <c r="B96" s="41"/>
      <c r="C96" s="206" t="s">
        <v>152</v>
      </c>
      <c r="D96" s="206" t="s">
        <v>147</v>
      </c>
      <c r="E96" s="207" t="s">
        <v>1964</v>
      </c>
      <c r="F96" s="208" t="s">
        <v>1988</v>
      </c>
      <c r="G96" s="209" t="s">
        <v>844</v>
      </c>
      <c r="H96" s="210">
        <v>1</v>
      </c>
      <c r="I96" s="211"/>
      <c r="J96" s="212">
        <f>ROUND(I96*H96,2)</f>
        <v>0</v>
      </c>
      <c r="K96" s="208" t="s">
        <v>1989</v>
      </c>
      <c r="L96" s="46"/>
      <c r="M96" s="213" t="s">
        <v>32</v>
      </c>
      <c r="N96" s="214" t="s">
        <v>48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1966</v>
      </c>
      <c r="AT96" s="217" t="s">
        <v>147</v>
      </c>
      <c r="AU96" s="217" t="s">
        <v>87</v>
      </c>
      <c r="AY96" s="18" t="s">
        <v>144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8" t="s">
        <v>85</v>
      </c>
      <c r="BK96" s="218">
        <f>ROUND(I96*H96,2)</f>
        <v>0</v>
      </c>
      <c r="BL96" s="18" t="s">
        <v>1966</v>
      </c>
      <c r="BM96" s="217" t="s">
        <v>1990</v>
      </c>
    </row>
    <row r="97" s="2" customFormat="1">
      <c r="A97" s="40"/>
      <c r="B97" s="41"/>
      <c r="C97" s="206" t="s">
        <v>170</v>
      </c>
      <c r="D97" s="206" t="s">
        <v>147</v>
      </c>
      <c r="E97" s="207" t="s">
        <v>1991</v>
      </c>
      <c r="F97" s="208" t="s">
        <v>1992</v>
      </c>
      <c r="G97" s="209" t="s">
        <v>790</v>
      </c>
      <c r="H97" s="210">
        <v>1</v>
      </c>
      <c r="I97" s="211"/>
      <c r="J97" s="212">
        <f>ROUND(I97*H97,2)</f>
        <v>0</v>
      </c>
      <c r="K97" s="208" t="s">
        <v>1981</v>
      </c>
      <c r="L97" s="46"/>
      <c r="M97" s="213" t="s">
        <v>32</v>
      </c>
      <c r="N97" s="214" t="s">
        <v>48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1966</v>
      </c>
      <c r="AT97" s="217" t="s">
        <v>147</v>
      </c>
      <c r="AU97" s="217" t="s">
        <v>87</v>
      </c>
      <c r="AY97" s="18" t="s">
        <v>144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8" t="s">
        <v>85</v>
      </c>
      <c r="BK97" s="218">
        <f>ROUND(I97*H97,2)</f>
        <v>0</v>
      </c>
      <c r="BL97" s="18" t="s">
        <v>1966</v>
      </c>
      <c r="BM97" s="217" t="s">
        <v>1993</v>
      </c>
    </row>
    <row r="98" s="2" customFormat="1">
      <c r="A98" s="40"/>
      <c r="B98" s="41"/>
      <c r="C98" s="42"/>
      <c r="D98" s="221" t="s">
        <v>295</v>
      </c>
      <c r="E98" s="42"/>
      <c r="F98" s="252" t="s">
        <v>1994</v>
      </c>
      <c r="G98" s="42"/>
      <c r="H98" s="42"/>
      <c r="I98" s="253"/>
      <c r="J98" s="42"/>
      <c r="K98" s="42"/>
      <c r="L98" s="46"/>
      <c r="M98" s="254"/>
      <c r="N98" s="25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295</v>
      </c>
      <c r="AU98" s="18" t="s">
        <v>87</v>
      </c>
    </row>
    <row r="99" s="12" customFormat="1" ht="22.8" customHeight="1">
      <c r="A99" s="12"/>
      <c r="B99" s="190"/>
      <c r="C99" s="191"/>
      <c r="D99" s="192" t="s">
        <v>76</v>
      </c>
      <c r="E99" s="204" t="s">
        <v>1995</v>
      </c>
      <c r="F99" s="204" t="s">
        <v>1996</v>
      </c>
      <c r="G99" s="191"/>
      <c r="H99" s="191"/>
      <c r="I99" s="194"/>
      <c r="J99" s="205">
        <f>BK99</f>
        <v>0</v>
      </c>
      <c r="K99" s="191"/>
      <c r="L99" s="196"/>
      <c r="M99" s="197"/>
      <c r="N99" s="198"/>
      <c r="O99" s="198"/>
      <c r="P99" s="199">
        <f>SUM(P100:P110)</f>
        <v>0</v>
      </c>
      <c r="Q99" s="198"/>
      <c r="R99" s="199">
        <f>SUM(R100:R110)</f>
        <v>0</v>
      </c>
      <c r="S99" s="198"/>
      <c r="T99" s="200">
        <f>SUM(T100:T110)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170</v>
      </c>
      <c r="AT99" s="202" t="s">
        <v>76</v>
      </c>
      <c r="AU99" s="202" t="s">
        <v>85</v>
      </c>
      <c r="AY99" s="201" t="s">
        <v>144</v>
      </c>
      <c r="BK99" s="203">
        <f>SUM(BK100:BK110)</f>
        <v>0</v>
      </c>
    </row>
    <row r="100" s="2" customFormat="1">
      <c r="A100" s="40"/>
      <c r="B100" s="41"/>
      <c r="C100" s="206" t="s">
        <v>175</v>
      </c>
      <c r="D100" s="206" t="s">
        <v>147</v>
      </c>
      <c r="E100" s="207" t="s">
        <v>1997</v>
      </c>
      <c r="F100" s="208" t="s">
        <v>1998</v>
      </c>
      <c r="G100" s="209" t="s">
        <v>790</v>
      </c>
      <c r="H100" s="210">
        <v>1</v>
      </c>
      <c r="I100" s="211"/>
      <c r="J100" s="212">
        <f>ROUND(I100*H100,2)</f>
        <v>0</v>
      </c>
      <c r="K100" s="208" t="s">
        <v>1981</v>
      </c>
      <c r="L100" s="46"/>
      <c r="M100" s="213" t="s">
        <v>32</v>
      </c>
      <c r="N100" s="214" t="s">
        <v>48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1966</v>
      </c>
      <c r="AT100" s="217" t="s">
        <v>147</v>
      </c>
      <c r="AU100" s="217" t="s">
        <v>87</v>
      </c>
      <c r="AY100" s="18" t="s">
        <v>144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8" t="s">
        <v>85</v>
      </c>
      <c r="BK100" s="218">
        <f>ROUND(I100*H100,2)</f>
        <v>0</v>
      </c>
      <c r="BL100" s="18" t="s">
        <v>1966</v>
      </c>
      <c r="BM100" s="217" t="s">
        <v>1999</v>
      </c>
    </row>
    <row r="101" s="2" customFormat="1">
      <c r="A101" s="40"/>
      <c r="B101" s="41"/>
      <c r="C101" s="42"/>
      <c r="D101" s="221" t="s">
        <v>295</v>
      </c>
      <c r="E101" s="42"/>
      <c r="F101" s="252" t="s">
        <v>2000</v>
      </c>
      <c r="G101" s="42"/>
      <c r="H101" s="42"/>
      <c r="I101" s="253"/>
      <c r="J101" s="42"/>
      <c r="K101" s="42"/>
      <c r="L101" s="46"/>
      <c r="M101" s="254"/>
      <c r="N101" s="25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8" t="s">
        <v>295</v>
      </c>
      <c r="AU101" s="18" t="s">
        <v>87</v>
      </c>
    </row>
    <row r="102" s="2" customFormat="1">
      <c r="A102" s="40"/>
      <c r="B102" s="41"/>
      <c r="C102" s="206" t="s">
        <v>181</v>
      </c>
      <c r="D102" s="206" t="s">
        <v>147</v>
      </c>
      <c r="E102" s="207" t="s">
        <v>2001</v>
      </c>
      <c r="F102" s="208" t="s">
        <v>2002</v>
      </c>
      <c r="G102" s="209" t="s">
        <v>790</v>
      </c>
      <c r="H102" s="210">
        <v>1</v>
      </c>
      <c r="I102" s="211"/>
      <c r="J102" s="212">
        <f>ROUND(I102*H102,2)</f>
        <v>0</v>
      </c>
      <c r="K102" s="208" t="s">
        <v>1981</v>
      </c>
      <c r="L102" s="46"/>
      <c r="M102" s="213" t="s">
        <v>32</v>
      </c>
      <c r="N102" s="214" t="s">
        <v>48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1966</v>
      </c>
      <c r="AT102" s="217" t="s">
        <v>147</v>
      </c>
      <c r="AU102" s="217" t="s">
        <v>87</v>
      </c>
      <c r="AY102" s="18" t="s">
        <v>144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8" t="s">
        <v>85</v>
      </c>
      <c r="BK102" s="218">
        <f>ROUND(I102*H102,2)</f>
        <v>0</v>
      </c>
      <c r="BL102" s="18" t="s">
        <v>1966</v>
      </c>
      <c r="BM102" s="217" t="s">
        <v>2003</v>
      </c>
    </row>
    <row r="103" s="2" customFormat="1">
      <c r="A103" s="40"/>
      <c r="B103" s="41"/>
      <c r="C103" s="42"/>
      <c r="D103" s="221" t="s">
        <v>295</v>
      </c>
      <c r="E103" s="42"/>
      <c r="F103" s="252" t="s">
        <v>2004</v>
      </c>
      <c r="G103" s="42"/>
      <c r="H103" s="42"/>
      <c r="I103" s="253"/>
      <c r="J103" s="42"/>
      <c r="K103" s="42"/>
      <c r="L103" s="46"/>
      <c r="M103" s="254"/>
      <c r="N103" s="25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295</v>
      </c>
      <c r="AU103" s="18" t="s">
        <v>87</v>
      </c>
    </row>
    <row r="104" s="2" customFormat="1" ht="21.75" customHeight="1">
      <c r="A104" s="40"/>
      <c r="B104" s="41"/>
      <c r="C104" s="206" t="s">
        <v>186</v>
      </c>
      <c r="D104" s="206" t="s">
        <v>147</v>
      </c>
      <c r="E104" s="207" t="s">
        <v>2005</v>
      </c>
      <c r="F104" s="208" t="s">
        <v>2006</v>
      </c>
      <c r="G104" s="209" t="s">
        <v>790</v>
      </c>
      <c r="H104" s="210">
        <v>1</v>
      </c>
      <c r="I104" s="211"/>
      <c r="J104" s="212">
        <f>ROUND(I104*H104,2)</f>
        <v>0</v>
      </c>
      <c r="K104" s="208" t="s">
        <v>1981</v>
      </c>
      <c r="L104" s="46"/>
      <c r="M104" s="213" t="s">
        <v>32</v>
      </c>
      <c r="N104" s="214" t="s">
        <v>48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1966</v>
      </c>
      <c r="AT104" s="217" t="s">
        <v>147</v>
      </c>
      <c r="AU104" s="217" t="s">
        <v>87</v>
      </c>
      <c r="AY104" s="18" t="s">
        <v>144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8" t="s">
        <v>85</v>
      </c>
      <c r="BK104" s="218">
        <f>ROUND(I104*H104,2)</f>
        <v>0</v>
      </c>
      <c r="BL104" s="18" t="s">
        <v>1966</v>
      </c>
      <c r="BM104" s="217" t="s">
        <v>2007</v>
      </c>
    </row>
    <row r="105" s="2" customFormat="1">
      <c r="A105" s="40"/>
      <c r="B105" s="41"/>
      <c r="C105" s="42"/>
      <c r="D105" s="221" t="s">
        <v>295</v>
      </c>
      <c r="E105" s="42"/>
      <c r="F105" s="252" t="s">
        <v>2008</v>
      </c>
      <c r="G105" s="42"/>
      <c r="H105" s="42"/>
      <c r="I105" s="253"/>
      <c r="J105" s="42"/>
      <c r="K105" s="42"/>
      <c r="L105" s="46"/>
      <c r="M105" s="254"/>
      <c r="N105" s="25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295</v>
      </c>
      <c r="AU105" s="18" t="s">
        <v>87</v>
      </c>
    </row>
    <row r="106" s="2" customFormat="1">
      <c r="A106" s="40"/>
      <c r="B106" s="41"/>
      <c r="C106" s="206" t="s">
        <v>192</v>
      </c>
      <c r="D106" s="206" t="s">
        <v>147</v>
      </c>
      <c r="E106" s="207" t="s">
        <v>2009</v>
      </c>
      <c r="F106" s="208" t="s">
        <v>2010</v>
      </c>
      <c r="G106" s="209" t="s">
        <v>790</v>
      </c>
      <c r="H106" s="210">
        <v>1</v>
      </c>
      <c r="I106" s="211"/>
      <c r="J106" s="212">
        <f>ROUND(I106*H106,2)</f>
        <v>0</v>
      </c>
      <c r="K106" s="208" t="s">
        <v>1981</v>
      </c>
      <c r="L106" s="46"/>
      <c r="M106" s="213" t="s">
        <v>32</v>
      </c>
      <c r="N106" s="214" t="s">
        <v>48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1966</v>
      </c>
      <c r="AT106" s="217" t="s">
        <v>147</v>
      </c>
      <c r="AU106" s="217" t="s">
        <v>87</v>
      </c>
      <c r="AY106" s="18" t="s">
        <v>144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8" t="s">
        <v>85</v>
      </c>
      <c r="BK106" s="218">
        <f>ROUND(I106*H106,2)</f>
        <v>0</v>
      </c>
      <c r="BL106" s="18" t="s">
        <v>1966</v>
      </c>
      <c r="BM106" s="217" t="s">
        <v>2011</v>
      </c>
    </row>
    <row r="107" s="2" customFormat="1">
      <c r="A107" s="40"/>
      <c r="B107" s="41"/>
      <c r="C107" s="42"/>
      <c r="D107" s="221" t="s">
        <v>295</v>
      </c>
      <c r="E107" s="42"/>
      <c r="F107" s="252" t="s">
        <v>2012</v>
      </c>
      <c r="G107" s="42"/>
      <c r="H107" s="42"/>
      <c r="I107" s="253"/>
      <c r="J107" s="42"/>
      <c r="K107" s="42"/>
      <c r="L107" s="46"/>
      <c r="M107" s="254"/>
      <c r="N107" s="255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295</v>
      </c>
      <c r="AU107" s="18" t="s">
        <v>87</v>
      </c>
    </row>
    <row r="108" s="2" customFormat="1" ht="16.5" customHeight="1">
      <c r="A108" s="40"/>
      <c r="B108" s="41"/>
      <c r="C108" s="206" t="s">
        <v>198</v>
      </c>
      <c r="D108" s="206" t="s">
        <v>147</v>
      </c>
      <c r="E108" s="207" t="s">
        <v>2013</v>
      </c>
      <c r="F108" s="208" t="s">
        <v>2014</v>
      </c>
      <c r="G108" s="209" t="s">
        <v>844</v>
      </c>
      <c r="H108" s="210">
        <v>1</v>
      </c>
      <c r="I108" s="211"/>
      <c r="J108" s="212">
        <f>ROUND(I108*H108,2)</f>
        <v>0</v>
      </c>
      <c r="K108" s="208" t="s">
        <v>2015</v>
      </c>
      <c r="L108" s="46"/>
      <c r="M108" s="213" t="s">
        <v>32</v>
      </c>
      <c r="N108" s="214" t="s">
        <v>48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1966</v>
      </c>
      <c r="AT108" s="217" t="s">
        <v>147</v>
      </c>
      <c r="AU108" s="217" t="s">
        <v>87</v>
      </c>
      <c r="AY108" s="18" t="s">
        <v>144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8" t="s">
        <v>85</v>
      </c>
      <c r="BK108" s="218">
        <f>ROUND(I108*H108,2)</f>
        <v>0</v>
      </c>
      <c r="BL108" s="18" t="s">
        <v>1966</v>
      </c>
      <c r="BM108" s="217" t="s">
        <v>2016</v>
      </c>
    </row>
    <row r="109" s="2" customFormat="1">
      <c r="A109" s="40"/>
      <c r="B109" s="41"/>
      <c r="C109" s="206" t="s">
        <v>206</v>
      </c>
      <c r="D109" s="206" t="s">
        <v>147</v>
      </c>
      <c r="E109" s="207" t="s">
        <v>2017</v>
      </c>
      <c r="F109" s="208" t="s">
        <v>2018</v>
      </c>
      <c r="G109" s="209" t="s">
        <v>790</v>
      </c>
      <c r="H109" s="210">
        <v>1</v>
      </c>
      <c r="I109" s="211"/>
      <c r="J109" s="212">
        <f>ROUND(I109*H109,2)</f>
        <v>0</v>
      </c>
      <c r="K109" s="208" t="s">
        <v>1981</v>
      </c>
      <c r="L109" s="46"/>
      <c r="M109" s="213" t="s">
        <v>32</v>
      </c>
      <c r="N109" s="214" t="s">
        <v>48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1966</v>
      </c>
      <c r="AT109" s="217" t="s">
        <v>147</v>
      </c>
      <c r="AU109" s="217" t="s">
        <v>87</v>
      </c>
      <c r="AY109" s="18" t="s">
        <v>144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8" t="s">
        <v>85</v>
      </c>
      <c r="BK109" s="218">
        <f>ROUND(I109*H109,2)</f>
        <v>0</v>
      </c>
      <c r="BL109" s="18" t="s">
        <v>1966</v>
      </c>
      <c r="BM109" s="217" t="s">
        <v>2019</v>
      </c>
    </row>
    <row r="110" s="2" customFormat="1">
      <c r="A110" s="40"/>
      <c r="B110" s="41"/>
      <c r="C110" s="42"/>
      <c r="D110" s="221" t="s">
        <v>295</v>
      </c>
      <c r="E110" s="42"/>
      <c r="F110" s="252" t="s">
        <v>2020</v>
      </c>
      <c r="G110" s="42"/>
      <c r="H110" s="42"/>
      <c r="I110" s="253"/>
      <c r="J110" s="42"/>
      <c r="K110" s="42"/>
      <c r="L110" s="46"/>
      <c r="M110" s="254"/>
      <c r="N110" s="255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295</v>
      </c>
      <c r="AU110" s="18" t="s">
        <v>87</v>
      </c>
    </row>
    <row r="111" s="12" customFormat="1" ht="22.8" customHeight="1">
      <c r="A111" s="12"/>
      <c r="B111" s="190"/>
      <c r="C111" s="191"/>
      <c r="D111" s="192" t="s">
        <v>76</v>
      </c>
      <c r="E111" s="204" t="s">
        <v>2021</v>
      </c>
      <c r="F111" s="204" t="s">
        <v>2022</v>
      </c>
      <c r="G111" s="191"/>
      <c r="H111" s="191"/>
      <c r="I111" s="194"/>
      <c r="J111" s="205">
        <f>BK111</f>
        <v>0</v>
      </c>
      <c r="K111" s="191"/>
      <c r="L111" s="196"/>
      <c r="M111" s="197"/>
      <c r="N111" s="198"/>
      <c r="O111" s="198"/>
      <c r="P111" s="199">
        <f>SUM(P112:P113)</f>
        <v>0</v>
      </c>
      <c r="Q111" s="198"/>
      <c r="R111" s="199">
        <f>SUM(R112:R113)</f>
        <v>0</v>
      </c>
      <c r="S111" s="198"/>
      <c r="T111" s="200">
        <f>SUM(T112:T113)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1" t="s">
        <v>170</v>
      </c>
      <c r="AT111" s="202" t="s">
        <v>76</v>
      </c>
      <c r="AU111" s="202" t="s">
        <v>85</v>
      </c>
      <c r="AY111" s="201" t="s">
        <v>144</v>
      </c>
      <c r="BK111" s="203">
        <f>SUM(BK112:BK113)</f>
        <v>0</v>
      </c>
    </row>
    <row r="112" s="2" customFormat="1">
      <c r="A112" s="40"/>
      <c r="B112" s="41"/>
      <c r="C112" s="206" t="s">
        <v>211</v>
      </c>
      <c r="D112" s="206" t="s">
        <v>147</v>
      </c>
      <c r="E112" s="207" t="s">
        <v>2023</v>
      </c>
      <c r="F112" s="208" t="s">
        <v>2024</v>
      </c>
      <c r="G112" s="209" t="s">
        <v>790</v>
      </c>
      <c r="H112" s="210">
        <v>1</v>
      </c>
      <c r="I112" s="211"/>
      <c r="J112" s="212">
        <f>ROUND(I112*H112,2)</f>
        <v>0</v>
      </c>
      <c r="K112" s="208" t="s">
        <v>1981</v>
      </c>
      <c r="L112" s="46"/>
      <c r="M112" s="213" t="s">
        <v>32</v>
      </c>
      <c r="N112" s="214" t="s">
        <v>48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1966</v>
      </c>
      <c r="AT112" s="217" t="s">
        <v>147</v>
      </c>
      <c r="AU112" s="217" t="s">
        <v>87</v>
      </c>
      <c r="AY112" s="18" t="s">
        <v>144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8" t="s">
        <v>85</v>
      </c>
      <c r="BK112" s="218">
        <f>ROUND(I112*H112,2)</f>
        <v>0</v>
      </c>
      <c r="BL112" s="18" t="s">
        <v>1966</v>
      </c>
      <c r="BM112" s="217" t="s">
        <v>2025</v>
      </c>
    </row>
    <row r="113" s="2" customFormat="1">
      <c r="A113" s="40"/>
      <c r="B113" s="41"/>
      <c r="C113" s="42"/>
      <c r="D113" s="221" t="s">
        <v>295</v>
      </c>
      <c r="E113" s="42"/>
      <c r="F113" s="252" t="s">
        <v>2026</v>
      </c>
      <c r="G113" s="42"/>
      <c r="H113" s="42"/>
      <c r="I113" s="253"/>
      <c r="J113" s="42"/>
      <c r="K113" s="42"/>
      <c r="L113" s="46"/>
      <c r="M113" s="269"/>
      <c r="N113" s="270"/>
      <c r="O113" s="271"/>
      <c r="P113" s="271"/>
      <c r="Q113" s="271"/>
      <c r="R113" s="271"/>
      <c r="S113" s="271"/>
      <c r="T113" s="272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8" t="s">
        <v>295</v>
      </c>
      <c r="AU113" s="18" t="s">
        <v>87</v>
      </c>
    </row>
    <row r="114" s="2" customFormat="1" ht="6.96" customHeight="1">
      <c r="A114" s="40"/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46"/>
      <c r="M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</sheetData>
  <sheetProtection sheet="1" autoFilter="0" formatColumns="0" formatRows="0" objects="1" scenarios="1" spinCount="100000" saltValue="oHMg/0Pv5w1wHXOWnN4QreGx/7TstCSaD8gT+UjkBg9WkhunFk+Gkr0HcojP32uxKRoWEwIrI4JIGPjKwYb9lA==" hashValue="Qwm0Qxfr3rR1aFb/y1mC3vUIVey9VUgriT/n7q1Uwa3AypPfq2iSVYreBVDaeAJyH5HSSTsHcca9e+Cyk4ro3Q==" algorithmName="SHA-512" password="CC35"/>
  <autoFilter ref="C84:K113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2027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2028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2029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2030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2031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2032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2033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2034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2035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2036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2037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84</v>
      </c>
      <c r="F18" s="284" t="s">
        <v>2038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2039</v>
      </c>
      <c r="F19" s="284" t="s">
        <v>2040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2041</v>
      </c>
      <c r="F20" s="284" t="s">
        <v>2042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93</v>
      </c>
      <c r="F21" s="284" t="s">
        <v>2043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2044</v>
      </c>
      <c r="F22" s="284" t="s">
        <v>2045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2046</v>
      </c>
      <c r="F23" s="284" t="s">
        <v>2047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2048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2049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2050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2051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2052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2053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2054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2055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2056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130</v>
      </c>
      <c r="F36" s="284"/>
      <c r="G36" s="284" t="s">
        <v>2057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2058</v>
      </c>
      <c r="F37" s="284"/>
      <c r="G37" s="284" t="s">
        <v>2059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58</v>
      </c>
      <c r="F38" s="284"/>
      <c r="G38" s="284" t="s">
        <v>2060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59</v>
      </c>
      <c r="F39" s="284"/>
      <c r="G39" s="284" t="s">
        <v>2061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131</v>
      </c>
      <c r="F40" s="284"/>
      <c r="G40" s="284" t="s">
        <v>2062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132</v>
      </c>
      <c r="F41" s="284"/>
      <c r="G41" s="284" t="s">
        <v>2063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2064</v>
      </c>
      <c r="F42" s="284"/>
      <c r="G42" s="284" t="s">
        <v>2065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2066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2067</v>
      </c>
      <c r="F44" s="284"/>
      <c r="G44" s="284" t="s">
        <v>2068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134</v>
      </c>
      <c r="F45" s="284"/>
      <c r="G45" s="284" t="s">
        <v>2069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2070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2071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2072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2073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2074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2075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2076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2077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2078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2079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2080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2081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2082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2083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2084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2085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2086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2087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2088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2089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2090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2091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2092</v>
      </c>
      <c r="D76" s="302"/>
      <c r="E76" s="302"/>
      <c r="F76" s="302" t="s">
        <v>2093</v>
      </c>
      <c r="G76" s="303"/>
      <c r="H76" s="302" t="s">
        <v>59</v>
      </c>
      <c r="I76" s="302" t="s">
        <v>62</v>
      </c>
      <c r="J76" s="302" t="s">
        <v>2094</v>
      </c>
      <c r="K76" s="301"/>
    </row>
    <row r="77" s="1" customFormat="1" ht="17.25" customHeight="1">
      <c r="B77" s="299"/>
      <c r="C77" s="304" t="s">
        <v>2095</v>
      </c>
      <c r="D77" s="304"/>
      <c r="E77" s="304"/>
      <c r="F77" s="305" t="s">
        <v>2096</v>
      </c>
      <c r="G77" s="306"/>
      <c r="H77" s="304"/>
      <c r="I77" s="304"/>
      <c r="J77" s="304" t="s">
        <v>2097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58</v>
      </c>
      <c r="D79" s="309"/>
      <c r="E79" s="309"/>
      <c r="F79" s="310" t="s">
        <v>2098</v>
      </c>
      <c r="G79" s="311"/>
      <c r="H79" s="287" t="s">
        <v>2099</v>
      </c>
      <c r="I79" s="287" t="s">
        <v>2100</v>
      </c>
      <c r="J79" s="287">
        <v>20</v>
      </c>
      <c r="K79" s="301"/>
    </row>
    <row r="80" s="1" customFormat="1" ht="15" customHeight="1">
      <c r="B80" s="299"/>
      <c r="C80" s="287" t="s">
        <v>2101</v>
      </c>
      <c r="D80" s="287"/>
      <c r="E80" s="287"/>
      <c r="F80" s="310" t="s">
        <v>2098</v>
      </c>
      <c r="G80" s="311"/>
      <c r="H80" s="287" t="s">
        <v>2102</v>
      </c>
      <c r="I80" s="287" t="s">
        <v>2100</v>
      </c>
      <c r="J80" s="287">
        <v>120</v>
      </c>
      <c r="K80" s="301"/>
    </row>
    <row r="81" s="1" customFormat="1" ht="15" customHeight="1">
      <c r="B81" s="312"/>
      <c r="C81" s="287" t="s">
        <v>2103</v>
      </c>
      <c r="D81" s="287"/>
      <c r="E81" s="287"/>
      <c r="F81" s="310" t="s">
        <v>2104</v>
      </c>
      <c r="G81" s="311"/>
      <c r="H81" s="287" t="s">
        <v>2105</v>
      </c>
      <c r="I81" s="287" t="s">
        <v>2100</v>
      </c>
      <c r="J81" s="287">
        <v>50</v>
      </c>
      <c r="K81" s="301"/>
    </row>
    <row r="82" s="1" customFormat="1" ht="15" customHeight="1">
      <c r="B82" s="312"/>
      <c r="C82" s="287" t="s">
        <v>2106</v>
      </c>
      <c r="D82" s="287"/>
      <c r="E82" s="287"/>
      <c r="F82" s="310" t="s">
        <v>2098</v>
      </c>
      <c r="G82" s="311"/>
      <c r="H82" s="287" t="s">
        <v>2107</v>
      </c>
      <c r="I82" s="287" t="s">
        <v>2108</v>
      </c>
      <c r="J82" s="287"/>
      <c r="K82" s="301"/>
    </row>
    <row r="83" s="1" customFormat="1" ht="15" customHeight="1">
      <c r="B83" s="312"/>
      <c r="C83" s="313" t="s">
        <v>2109</v>
      </c>
      <c r="D83" s="313"/>
      <c r="E83" s="313"/>
      <c r="F83" s="314" t="s">
        <v>2104</v>
      </c>
      <c r="G83" s="313"/>
      <c r="H83" s="313" t="s">
        <v>2110</v>
      </c>
      <c r="I83" s="313" t="s">
        <v>2100</v>
      </c>
      <c r="J83" s="313">
        <v>15</v>
      </c>
      <c r="K83" s="301"/>
    </row>
    <row r="84" s="1" customFormat="1" ht="15" customHeight="1">
      <c r="B84" s="312"/>
      <c r="C84" s="313" t="s">
        <v>2111</v>
      </c>
      <c r="D84" s="313"/>
      <c r="E84" s="313"/>
      <c r="F84" s="314" t="s">
        <v>2104</v>
      </c>
      <c r="G84" s="313"/>
      <c r="H84" s="313" t="s">
        <v>2112</v>
      </c>
      <c r="I84" s="313" t="s">
        <v>2100</v>
      </c>
      <c r="J84" s="313">
        <v>15</v>
      </c>
      <c r="K84" s="301"/>
    </row>
    <row r="85" s="1" customFormat="1" ht="15" customHeight="1">
      <c r="B85" s="312"/>
      <c r="C85" s="313" t="s">
        <v>2113</v>
      </c>
      <c r="D85" s="313"/>
      <c r="E85" s="313"/>
      <c r="F85" s="314" t="s">
        <v>2104</v>
      </c>
      <c r="G85" s="313"/>
      <c r="H85" s="313" t="s">
        <v>2114</v>
      </c>
      <c r="I85" s="313" t="s">
        <v>2100</v>
      </c>
      <c r="J85" s="313">
        <v>20</v>
      </c>
      <c r="K85" s="301"/>
    </row>
    <row r="86" s="1" customFormat="1" ht="15" customHeight="1">
      <c r="B86" s="312"/>
      <c r="C86" s="313" t="s">
        <v>2115</v>
      </c>
      <c r="D86" s="313"/>
      <c r="E86" s="313"/>
      <c r="F86" s="314" t="s">
        <v>2104</v>
      </c>
      <c r="G86" s="313"/>
      <c r="H86" s="313" t="s">
        <v>2116</v>
      </c>
      <c r="I86" s="313" t="s">
        <v>2100</v>
      </c>
      <c r="J86" s="313">
        <v>20</v>
      </c>
      <c r="K86" s="301"/>
    </row>
    <row r="87" s="1" customFormat="1" ht="15" customHeight="1">
      <c r="B87" s="312"/>
      <c r="C87" s="287" t="s">
        <v>2117</v>
      </c>
      <c r="D87" s="287"/>
      <c r="E87" s="287"/>
      <c r="F87" s="310" t="s">
        <v>2104</v>
      </c>
      <c r="G87" s="311"/>
      <c r="H87" s="287" t="s">
        <v>2118</v>
      </c>
      <c r="I87" s="287" t="s">
        <v>2100</v>
      </c>
      <c r="J87" s="287">
        <v>50</v>
      </c>
      <c r="K87" s="301"/>
    </row>
    <row r="88" s="1" customFormat="1" ht="15" customHeight="1">
      <c r="B88" s="312"/>
      <c r="C88" s="287" t="s">
        <v>2119</v>
      </c>
      <c r="D88" s="287"/>
      <c r="E88" s="287"/>
      <c r="F88" s="310" t="s">
        <v>2104</v>
      </c>
      <c r="G88" s="311"/>
      <c r="H88" s="287" t="s">
        <v>2120</v>
      </c>
      <c r="I88" s="287" t="s">
        <v>2100</v>
      </c>
      <c r="J88" s="287">
        <v>20</v>
      </c>
      <c r="K88" s="301"/>
    </row>
    <row r="89" s="1" customFormat="1" ht="15" customHeight="1">
      <c r="B89" s="312"/>
      <c r="C89" s="287" t="s">
        <v>2121</v>
      </c>
      <c r="D89" s="287"/>
      <c r="E89" s="287"/>
      <c r="F89" s="310" t="s">
        <v>2104</v>
      </c>
      <c r="G89" s="311"/>
      <c r="H89" s="287" t="s">
        <v>2122</v>
      </c>
      <c r="I89" s="287" t="s">
        <v>2100</v>
      </c>
      <c r="J89" s="287">
        <v>20</v>
      </c>
      <c r="K89" s="301"/>
    </row>
    <row r="90" s="1" customFormat="1" ht="15" customHeight="1">
      <c r="B90" s="312"/>
      <c r="C90" s="287" t="s">
        <v>2123</v>
      </c>
      <c r="D90" s="287"/>
      <c r="E90" s="287"/>
      <c r="F90" s="310" t="s">
        <v>2104</v>
      </c>
      <c r="G90" s="311"/>
      <c r="H90" s="287" t="s">
        <v>2124</v>
      </c>
      <c r="I90" s="287" t="s">
        <v>2100</v>
      </c>
      <c r="J90" s="287">
        <v>50</v>
      </c>
      <c r="K90" s="301"/>
    </row>
    <row r="91" s="1" customFormat="1" ht="15" customHeight="1">
      <c r="B91" s="312"/>
      <c r="C91" s="287" t="s">
        <v>2125</v>
      </c>
      <c r="D91" s="287"/>
      <c r="E91" s="287"/>
      <c r="F91" s="310" t="s">
        <v>2104</v>
      </c>
      <c r="G91" s="311"/>
      <c r="H91" s="287" t="s">
        <v>2125</v>
      </c>
      <c r="I91" s="287" t="s">
        <v>2100</v>
      </c>
      <c r="J91" s="287">
        <v>50</v>
      </c>
      <c r="K91" s="301"/>
    </row>
    <row r="92" s="1" customFormat="1" ht="15" customHeight="1">
      <c r="B92" s="312"/>
      <c r="C92" s="287" t="s">
        <v>2126</v>
      </c>
      <c r="D92" s="287"/>
      <c r="E92" s="287"/>
      <c r="F92" s="310" t="s">
        <v>2104</v>
      </c>
      <c r="G92" s="311"/>
      <c r="H92" s="287" t="s">
        <v>2127</v>
      </c>
      <c r="I92" s="287" t="s">
        <v>2100</v>
      </c>
      <c r="J92" s="287">
        <v>255</v>
      </c>
      <c r="K92" s="301"/>
    </row>
    <row r="93" s="1" customFormat="1" ht="15" customHeight="1">
      <c r="B93" s="312"/>
      <c r="C93" s="287" t="s">
        <v>2128</v>
      </c>
      <c r="D93" s="287"/>
      <c r="E93" s="287"/>
      <c r="F93" s="310" t="s">
        <v>2098</v>
      </c>
      <c r="G93" s="311"/>
      <c r="H93" s="287" t="s">
        <v>2129</v>
      </c>
      <c r="I93" s="287" t="s">
        <v>2130</v>
      </c>
      <c r="J93" s="287"/>
      <c r="K93" s="301"/>
    </row>
    <row r="94" s="1" customFormat="1" ht="15" customHeight="1">
      <c r="B94" s="312"/>
      <c r="C94" s="287" t="s">
        <v>2131</v>
      </c>
      <c r="D94" s="287"/>
      <c r="E94" s="287"/>
      <c r="F94" s="310" t="s">
        <v>2098</v>
      </c>
      <c r="G94" s="311"/>
      <c r="H94" s="287" t="s">
        <v>2132</v>
      </c>
      <c r="I94" s="287" t="s">
        <v>2133</v>
      </c>
      <c r="J94" s="287"/>
      <c r="K94" s="301"/>
    </row>
    <row r="95" s="1" customFormat="1" ht="15" customHeight="1">
      <c r="B95" s="312"/>
      <c r="C95" s="287" t="s">
        <v>2134</v>
      </c>
      <c r="D95" s="287"/>
      <c r="E95" s="287"/>
      <c r="F95" s="310" t="s">
        <v>2098</v>
      </c>
      <c r="G95" s="311"/>
      <c r="H95" s="287" t="s">
        <v>2134</v>
      </c>
      <c r="I95" s="287" t="s">
        <v>2133</v>
      </c>
      <c r="J95" s="287"/>
      <c r="K95" s="301"/>
    </row>
    <row r="96" s="1" customFormat="1" ht="15" customHeight="1">
      <c r="B96" s="312"/>
      <c r="C96" s="287" t="s">
        <v>43</v>
      </c>
      <c r="D96" s="287"/>
      <c r="E96" s="287"/>
      <c r="F96" s="310" t="s">
        <v>2098</v>
      </c>
      <c r="G96" s="311"/>
      <c r="H96" s="287" t="s">
        <v>2135</v>
      </c>
      <c r="I96" s="287" t="s">
        <v>2133</v>
      </c>
      <c r="J96" s="287"/>
      <c r="K96" s="301"/>
    </row>
    <row r="97" s="1" customFormat="1" ht="15" customHeight="1">
      <c r="B97" s="312"/>
      <c r="C97" s="287" t="s">
        <v>53</v>
      </c>
      <c r="D97" s="287"/>
      <c r="E97" s="287"/>
      <c r="F97" s="310" t="s">
        <v>2098</v>
      </c>
      <c r="G97" s="311"/>
      <c r="H97" s="287" t="s">
        <v>2136</v>
      </c>
      <c r="I97" s="287" t="s">
        <v>2133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2137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2092</v>
      </c>
      <c r="D103" s="302"/>
      <c r="E103" s="302"/>
      <c r="F103" s="302" t="s">
        <v>2093</v>
      </c>
      <c r="G103" s="303"/>
      <c r="H103" s="302" t="s">
        <v>59</v>
      </c>
      <c r="I103" s="302" t="s">
        <v>62</v>
      </c>
      <c r="J103" s="302" t="s">
        <v>2094</v>
      </c>
      <c r="K103" s="301"/>
    </row>
    <row r="104" s="1" customFormat="1" ht="17.25" customHeight="1">
      <c r="B104" s="299"/>
      <c r="C104" s="304" t="s">
        <v>2095</v>
      </c>
      <c r="D104" s="304"/>
      <c r="E104" s="304"/>
      <c r="F104" s="305" t="s">
        <v>2096</v>
      </c>
      <c r="G104" s="306"/>
      <c r="H104" s="304"/>
      <c r="I104" s="304"/>
      <c r="J104" s="304" t="s">
        <v>2097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58</v>
      </c>
      <c r="D106" s="309"/>
      <c r="E106" s="309"/>
      <c r="F106" s="310" t="s">
        <v>2098</v>
      </c>
      <c r="G106" s="287"/>
      <c r="H106" s="287" t="s">
        <v>2138</v>
      </c>
      <c r="I106" s="287" t="s">
        <v>2100</v>
      </c>
      <c r="J106" s="287">
        <v>20</v>
      </c>
      <c r="K106" s="301"/>
    </row>
    <row r="107" s="1" customFormat="1" ht="15" customHeight="1">
      <c r="B107" s="299"/>
      <c r="C107" s="287" t="s">
        <v>2101</v>
      </c>
      <c r="D107" s="287"/>
      <c r="E107" s="287"/>
      <c r="F107" s="310" t="s">
        <v>2098</v>
      </c>
      <c r="G107" s="287"/>
      <c r="H107" s="287" t="s">
        <v>2138</v>
      </c>
      <c r="I107" s="287" t="s">
        <v>2100</v>
      </c>
      <c r="J107" s="287">
        <v>120</v>
      </c>
      <c r="K107" s="301"/>
    </row>
    <row r="108" s="1" customFormat="1" ht="15" customHeight="1">
      <c r="B108" s="312"/>
      <c r="C108" s="287" t="s">
        <v>2103</v>
      </c>
      <c r="D108" s="287"/>
      <c r="E108" s="287"/>
      <c r="F108" s="310" t="s">
        <v>2104</v>
      </c>
      <c r="G108" s="287"/>
      <c r="H108" s="287" t="s">
        <v>2138</v>
      </c>
      <c r="I108" s="287" t="s">
        <v>2100</v>
      </c>
      <c r="J108" s="287">
        <v>50</v>
      </c>
      <c r="K108" s="301"/>
    </row>
    <row r="109" s="1" customFormat="1" ht="15" customHeight="1">
      <c r="B109" s="312"/>
      <c r="C109" s="287" t="s">
        <v>2106</v>
      </c>
      <c r="D109" s="287"/>
      <c r="E109" s="287"/>
      <c r="F109" s="310" t="s">
        <v>2098</v>
      </c>
      <c r="G109" s="287"/>
      <c r="H109" s="287" t="s">
        <v>2138</v>
      </c>
      <c r="I109" s="287" t="s">
        <v>2108</v>
      </c>
      <c r="J109" s="287"/>
      <c r="K109" s="301"/>
    </row>
    <row r="110" s="1" customFormat="1" ht="15" customHeight="1">
      <c r="B110" s="312"/>
      <c r="C110" s="287" t="s">
        <v>2117</v>
      </c>
      <c r="D110" s="287"/>
      <c r="E110" s="287"/>
      <c r="F110" s="310" t="s">
        <v>2104</v>
      </c>
      <c r="G110" s="287"/>
      <c r="H110" s="287" t="s">
        <v>2138</v>
      </c>
      <c r="I110" s="287" t="s">
        <v>2100</v>
      </c>
      <c r="J110" s="287">
        <v>50</v>
      </c>
      <c r="K110" s="301"/>
    </row>
    <row r="111" s="1" customFormat="1" ht="15" customHeight="1">
      <c r="B111" s="312"/>
      <c r="C111" s="287" t="s">
        <v>2125</v>
      </c>
      <c r="D111" s="287"/>
      <c r="E111" s="287"/>
      <c r="F111" s="310" t="s">
        <v>2104</v>
      </c>
      <c r="G111" s="287"/>
      <c r="H111" s="287" t="s">
        <v>2138</v>
      </c>
      <c r="I111" s="287" t="s">
        <v>2100</v>
      </c>
      <c r="J111" s="287">
        <v>50</v>
      </c>
      <c r="K111" s="301"/>
    </row>
    <row r="112" s="1" customFormat="1" ht="15" customHeight="1">
      <c r="B112" s="312"/>
      <c r="C112" s="287" t="s">
        <v>2123</v>
      </c>
      <c r="D112" s="287"/>
      <c r="E112" s="287"/>
      <c r="F112" s="310" t="s">
        <v>2104</v>
      </c>
      <c r="G112" s="287"/>
      <c r="H112" s="287" t="s">
        <v>2138</v>
      </c>
      <c r="I112" s="287" t="s">
        <v>2100</v>
      </c>
      <c r="J112" s="287">
        <v>50</v>
      </c>
      <c r="K112" s="301"/>
    </row>
    <row r="113" s="1" customFormat="1" ht="15" customHeight="1">
      <c r="B113" s="312"/>
      <c r="C113" s="287" t="s">
        <v>58</v>
      </c>
      <c r="D113" s="287"/>
      <c r="E113" s="287"/>
      <c r="F113" s="310" t="s">
        <v>2098</v>
      </c>
      <c r="G113" s="287"/>
      <c r="H113" s="287" t="s">
        <v>2139</v>
      </c>
      <c r="I113" s="287" t="s">
        <v>2100</v>
      </c>
      <c r="J113" s="287">
        <v>20</v>
      </c>
      <c r="K113" s="301"/>
    </row>
    <row r="114" s="1" customFormat="1" ht="15" customHeight="1">
      <c r="B114" s="312"/>
      <c r="C114" s="287" t="s">
        <v>2140</v>
      </c>
      <c r="D114" s="287"/>
      <c r="E114" s="287"/>
      <c r="F114" s="310" t="s">
        <v>2098</v>
      </c>
      <c r="G114" s="287"/>
      <c r="H114" s="287" t="s">
        <v>2141</v>
      </c>
      <c r="I114" s="287" t="s">
        <v>2100</v>
      </c>
      <c r="J114" s="287">
        <v>120</v>
      </c>
      <c r="K114" s="301"/>
    </row>
    <row r="115" s="1" customFormat="1" ht="15" customHeight="1">
      <c r="B115" s="312"/>
      <c r="C115" s="287" t="s">
        <v>43</v>
      </c>
      <c r="D115" s="287"/>
      <c r="E115" s="287"/>
      <c r="F115" s="310" t="s">
        <v>2098</v>
      </c>
      <c r="G115" s="287"/>
      <c r="H115" s="287" t="s">
        <v>2142</v>
      </c>
      <c r="I115" s="287" t="s">
        <v>2133</v>
      </c>
      <c r="J115" s="287"/>
      <c r="K115" s="301"/>
    </row>
    <row r="116" s="1" customFormat="1" ht="15" customHeight="1">
      <c r="B116" s="312"/>
      <c r="C116" s="287" t="s">
        <v>53</v>
      </c>
      <c r="D116" s="287"/>
      <c r="E116" s="287"/>
      <c r="F116" s="310" t="s">
        <v>2098</v>
      </c>
      <c r="G116" s="287"/>
      <c r="H116" s="287" t="s">
        <v>2143</v>
      </c>
      <c r="I116" s="287" t="s">
        <v>2133</v>
      </c>
      <c r="J116" s="287"/>
      <c r="K116" s="301"/>
    </row>
    <row r="117" s="1" customFormat="1" ht="15" customHeight="1">
      <c r="B117" s="312"/>
      <c r="C117" s="287" t="s">
        <v>62</v>
      </c>
      <c r="D117" s="287"/>
      <c r="E117" s="287"/>
      <c r="F117" s="310" t="s">
        <v>2098</v>
      </c>
      <c r="G117" s="287"/>
      <c r="H117" s="287" t="s">
        <v>2144</v>
      </c>
      <c r="I117" s="287" t="s">
        <v>2145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2146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2092</v>
      </c>
      <c r="D123" s="302"/>
      <c r="E123" s="302"/>
      <c r="F123" s="302" t="s">
        <v>2093</v>
      </c>
      <c r="G123" s="303"/>
      <c r="H123" s="302" t="s">
        <v>59</v>
      </c>
      <c r="I123" s="302" t="s">
        <v>62</v>
      </c>
      <c r="J123" s="302" t="s">
        <v>2094</v>
      </c>
      <c r="K123" s="331"/>
    </row>
    <row r="124" s="1" customFormat="1" ht="17.25" customHeight="1">
      <c r="B124" s="330"/>
      <c r="C124" s="304" t="s">
        <v>2095</v>
      </c>
      <c r="D124" s="304"/>
      <c r="E124" s="304"/>
      <c r="F124" s="305" t="s">
        <v>2096</v>
      </c>
      <c r="G124" s="306"/>
      <c r="H124" s="304"/>
      <c r="I124" s="304"/>
      <c r="J124" s="304" t="s">
        <v>2097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2101</v>
      </c>
      <c r="D126" s="309"/>
      <c r="E126" s="309"/>
      <c r="F126" s="310" t="s">
        <v>2098</v>
      </c>
      <c r="G126" s="287"/>
      <c r="H126" s="287" t="s">
        <v>2138</v>
      </c>
      <c r="I126" s="287" t="s">
        <v>2100</v>
      </c>
      <c r="J126" s="287">
        <v>120</v>
      </c>
      <c r="K126" s="335"/>
    </row>
    <row r="127" s="1" customFormat="1" ht="15" customHeight="1">
      <c r="B127" s="332"/>
      <c r="C127" s="287" t="s">
        <v>2147</v>
      </c>
      <c r="D127" s="287"/>
      <c r="E127" s="287"/>
      <c r="F127" s="310" t="s">
        <v>2098</v>
      </c>
      <c r="G127" s="287"/>
      <c r="H127" s="287" t="s">
        <v>2148</v>
      </c>
      <c r="I127" s="287" t="s">
        <v>2100</v>
      </c>
      <c r="J127" s="287" t="s">
        <v>2149</v>
      </c>
      <c r="K127" s="335"/>
    </row>
    <row r="128" s="1" customFormat="1" ht="15" customHeight="1">
      <c r="B128" s="332"/>
      <c r="C128" s="287" t="s">
        <v>2046</v>
      </c>
      <c r="D128" s="287"/>
      <c r="E128" s="287"/>
      <c r="F128" s="310" t="s">
        <v>2098</v>
      </c>
      <c r="G128" s="287"/>
      <c r="H128" s="287" t="s">
        <v>2150</v>
      </c>
      <c r="I128" s="287" t="s">
        <v>2100</v>
      </c>
      <c r="J128" s="287" t="s">
        <v>2149</v>
      </c>
      <c r="K128" s="335"/>
    </row>
    <row r="129" s="1" customFormat="1" ht="15" customHeight="1">
      <c r="B129" s="332"/>
      <c r="C129" s="287" t="s">
        <v>2109</v>
      </c>
      <c r="D129" s="287"/>
      <c r="E129" s="287"/>
      <c r="F129" s="310" t="s">
        <v>2104</v>
      </c>
      <c r="G129" s="287"/>
      <c r="H129" s="287" t="s">
        <v>2110</v>
      </c>
      <c r="I129" s="287" t="s">
        <v>2100</v>
      </c>
      <c r="J129" s="287">
        <v>15</v>
      </c>
      <c r="K129" s="335"/>
    </row>
    <row r="130" s="1" customFormat="1" ht="15" customHeight="1">
      <c r="B130" s="332"/>
      <c r="C130" s="313" t="s">
        <v>2111</v>
      </c>
      <c r="D130" s="313"/>
      <c r="E130" s="313"/>
      <c r="F130" s="314" t="s">
        <v>2104</v>
      </c>
      <c r="G130" s="313"/>
      <c r="H130" s="313" t="s">
        <v>2112</v>
      </c>
      <c r="I130" s="313" t="s">
        <v>2100</v>
      </c>
      <c r="J130" s="313">
        <v>15</v>
      </c>
      <c r="K130" s="335"/>
    </row>
    <row r="131" s="1" customFormat="1" ht="15" customHeight="1">
      <c r="B131" s="332"/>
      <c r="C131" s="313" t="s">
        <v>2113</v>
      </c>
      <c r="D131" s="313"/>
      <c r="E131" s="313"/>
      <c r="F131" s="314" t="s">
        <v>2104</v>
      </c>
      <c r="G131" s="313"/>
      <c r="H131" s="313" t="s">
        <v>2114</v>
      </c>
      <c r="I131" s="313" t="s">
        <v>2100</v>
      </c>
      <c r="J131" s="313">
        <v>20</v>
      </c>
      <c r="K131" s="335"/>
    </row>
    <row r="132" s="1" customFormat="1" ht="15" customHeight="1">
      <c r="B132" s="332"/>
      <c r="C132" s="313" t="s">
        <v>2115</v>
      </c>
      <c r="D132" s="313"/>
      <c r="E132" s="313"/>
      <c r="F132" s="314" t="s">
        <v>2104</v>
      </c>
      <c r="G132" s="313"/>
      <c r="H132" s="313" t="s">
        <v>2116</v>
      </c>
      <c r="I132" s="313" t="s">
        <v>2100</v>
      </c>
      <c r="J132" s="313">
        <v>20</v>
      </c>
      <c r="K132" s="335"/>
    </row>
    <row r="133" s="1" customFormat="1" ht="15" customHeight="1">
      <c r="B133" s="332"/>
      <c r="C133" s="287" t="s">
        <v>2103</v>
      </c>
      <c r="D133" s="287"/>
      <c r="E133" s="287"/>
      <c r="F133" s="310" t="s">
        <v>2104</v>
      </c>
      <c r="G133" s="287"/>
      <c r="H133" s="287" t="s">
        <v>2138</v>
      </c>
      <c r="I133" s="287" t="s">
        <v>2100</v>
      </c>
      <c r="J133" s="287">
        <v>50</v>
      </c>
      <c r="K133" s="335"/>
    </row>
    <row r="134" s="1" customFormat="1" ht="15" customHeight="1">
      <c r="B134" s="332"/>
      <c r="C134" s="287" t="s">
        <v>2117</v>
      </c>
      <c r="D134" s="287"/>
      <c r="E134" s="287"/>
      <c r="F134" s="310" t="s">
        <v>2104</v>
      </c>
      <c r="G134" s="287"/>
      <c r="H134" s="287" t="s">
        <v>2138</v>
      </c>
      <c r="I134" s="287" t="s">
        <v>2100</v>
      </c>
      <c r="J134" s="287">
        <v>50</v>
      </c>
      <c r="K134" s="335"/>
    </row>
    <row r="135" s="1" customFormat="1" ht="15" customHeight="1">
      <c r="B135" s="332"/>
      <c r="C135" s="287" t="s">
        <v>2123</v>
      </c>
      <c r="D135" s="287"/>
      <c r="E135" s="287"/>
      <c r="F135" s="310" t="s">
        <v>2104</v>
      </c>
      <c r="G135" s="287"/>
      <c r="H135" s="287" t="s">
        <v>2138</v>
      </c>
      <c r="I135" s="287" t="s">
        <v>2100</v>
      </c>
      <c r="J135" s="287">
        <v>50</v>
      </c>
      <c r="K135" s="335"/>
    </row>
    <row r="136" s="1" customFormat="1" ht="15" customHeight="1">
      <c r="B136" s="332"/>
      <c r="C136" s="287" t="s">
        <v>2125</v>
      </c>
      <c r="D136" s="287"/>
      <c r="E136" s="287"/>
      <c r="F136" s="310" t="s">
        <v>2104</v>
      </c>
      <c r="G136" s="287"/>
      <c r="H136" s="287" t="s">
        <v>2138</v>
      </c>
      <c r="I136" s="287" t="s">
        <v>2100</v>
      </c>
      <c r="J136" s="287">
        <v>50</v>
      </c>
      <c r="K136" s="335"/>
    </row>
    <row r="137" s="1" customFormat="1" ht="15" customHeight="1">
      <c r="B137" s="332"/>
      <c r="C137" s="287" t="s">
        <v>2126</v>
      </c>
      <c r="D137" s="287"/>
      <c r="E137" s="287"/>
      <c r="F137" s="310" t="s">
        <v>2104</v>
      </c>
      <c r="G137" s="287"/>
      <c r="H137" s="287" t="s">
        <v>2151</v>
      </c>
      <c r="I137" s="287" t="s">
        <v>2100</v>
      </c>
      <c r="J137" s="287">
        <v>255</v>
      </c>
      <c r="K137" s="335"/>
    </row>
    <row r="138" s="1" customFormat="1" ht="15" customHeight="1">
      <c r="B138" s="332"/>
      <c r="C138" s="287" t="s">
        <v>2128</v>
      </c>
      <c r="D138" s="287"/>
      <c r="E138" s="287"/>
      <c r="F138" s="310" t="s">
        <v>2098</v>
      </c>
      <c r="G138" s="287"/>
      <c r="H138" s="287" t="s">
        <v>2152</v>
      </c>
      <c r="I138" s="287" t="s">
        <v>2130</v>
      </c>
      <c r="J138" s="287"/>
      <c r="K138" s="335"/>
    </row>
    <row r="139" s="1" customFormat="1" ht="15" customHeight="1">
      <c r="B139" s="332"/>
      <c r="C139" s="287" t="s">
        <v>2131</v>
      </c>
      <c r="D139" s="287"/>
      <c r="E139" s="287"/>
      <c r="F139" s="310" t="s">
        <v>2098</v>
      </c>
      <c r="G139" s="287"/>
      <c r="H139" s="287" t="s">
        <v>2153</v>
      </c>
      <c r="I139" s="287" t="s">
        <v>2133</v>
      </c>
      <c r="J139" s="287"/>
      <c r="K139" s="335"/>
    </row>
    <row r="140" s="1" customFormat="1" ht="15" customHeight="1">
      <c r="B140" s="332"/>
      <c r="C140" s="287" t="s">
        <v>2134</v>
      </c>
      <c r="D140" s="287"/>
      <c r="E140" s="287"/>
      <c r="F140" s="310" t="s">
        <v>2098</v>
      </c>
      <c r="G140" s="287"/>
      <c r="H140" s="287" t="s">
        <v>2134</v>
      </c>
      <c r="I140" s="287" t="s">
        <v>2133</v>
      </c>
      <c r="J140" s="287"/>
      <c r="K140" s="335"/>
    </row>
    <row r="141" s="1" customFormat="1" ht="15" customHeight="1">
      <c r="B141" s="332"/>
      <c r="C141" s="287" t="s">
        <v>43</v>
      </c>
      <c r="D141" s="287"/>
      <c r="E141" s="287"/>
      <c r="F141" s="310" t="s">
        <v>2098</v>
      </c>
      <c r="G141" s="287"/>
      <c r="H141" s="287" t="s">
        <v>2154</v>
      </c>
      <c r="I141" s="287" t="s">
        <v>2133</v>
      </c>
      <c r="J141" s="287"/>
      <c r="K141" s="335"/>
    </row>
    <row r="142" s="1" customFormat="1" ht="15" customHeight="1">
      <c r="B142" s="332"/>
      <c r="C142" s="287" t="s">
        <v>2155</v>
      </c>
      <c r="D142" s="287"/>
      <c r="E142" s="287"/>
      <c r="F142" s="310" t="s">
        <v>2098</v>
      </c>
      <c r="G142" s="287"/>
      <c r="H142" s="287" t="s">
        <v>2156</v>
      </c>
      <c r="I142" s="287" t="s">
        <v>2133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2157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2092</v>
      </c>
      <c r="D148" s="302"/>
      <c r="E148" s="302"/>
      <c r="F148" s="302" t="s">
        <v>2093</v>
      </c>
      <c r="G148" s="303"/>
      <c r="H148" s="302" t="s">
        <v>59</v>
      </c>
      <c r="I148" s="302" t="s">
        <v>62</v>
      </c>
      <c r="J148" s="302" t="s">
        <v>2094</v>
      </c>
      <c r="K148" s="301"/>
    </row>
    <row r="149" s="1" customFormat="1" ht="17.25" customHeight="1">
      <c r="B149" s="299"/>
      <c r="C149" s="304" t="s">
        <v>2095</v>
      </c>
      <c r="D149" s="304"/>
      <c r="E149" s="304"/>
      <c r="F149" s="305" t="s">
        <v>2096</v>
      </c>
      <c r="G149" s="306"/>
      <c r="H149" s="304"/>
      <c r="I149" s="304"/>
      <c r="J149" s="304" t="s">
        <v>2097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2101</v>
      </c>
      <c r="D151" s="287"/>
      <c r="E151" s="287"/>
      <c r="F151" s="340" t="s">
        <v>2098</v>
      </c>
      <c r="G151" s="287"/>
      <c r="H151" s="339" t="s">
        <v>2138</v>
      </c>
      <c r="I151" s="339" t="s">
        <v>2100</v>
      </c>
      <c r="J151" s="339">
        <v>120</v>
      </c>
      <c r="K151" s="335"/>
    </row>
    <row r="152" s="1" customFormat="1" ht="15" customHeight="1">
      <c r="B152" s="312"/>
      <c r="C152" s="339" t="s">
        <v>2147</v>
      </c>
      <c r="D152" s="287"/>
      <c r="E152" s="287"/>
      <c r="F152" s="340" t="s">
        <v>2098</v>
      </c>
      <c r="G152" s="287"/>
      <c r="H152" s="339" t="s">
        <v>2158</v>
      </c>
      <c r="I152" s="339" t="s">
        <v>2100</v>
      </c>
      <c r="J152" s="339" t="s">
        <v>2149</v>
      </c>
      <c r="K152" s="335"/>
    </row>
    <row r="153" s="1" customFormat="1" ht="15" customHeight="1">
      <c r="B153" s="312"/>
      <c r="C153" s="339" t="s">
        <v>2046</v>
      </c>
      <c r="D153" s="287"/>
      <c r="E153" s="287"/>
      <c r="F153" s="340" t="s">
        <v>2098</v>
      </c>
      <c r="G153" s="287"/>
      <c r="H153" s="339" t="s">
        <v>2159</v>
      </c>
      <c r="I153" s="339" t="s">
        <v>2100</v>
      </c>
      <c r="J153" s="339" t="s">
        <v>2149</v>
      </c>
      <c r="K153" s="335"/>
    </row>
    <row r="154" s="1" customFormat="1" ht="15" customHeight="1">
      <c r="B154" s="312"/>
      <c r="C154" s="339" t="s">
        <v>2103</v>
      </c>
      <c r="D154" s="287"/>
      <c r="E154" s="287"/>
      <c r="F154" s="340" t="s">
        <v>2104</v>
      </c>
      <c r="G154" s="287"/>
      <c r="H154" s="339" t="s">
        <v>2138</v>
      </c>
      <c r="I154" s="339" t="s">
        <v>2100</v>
      </c>
      <c r="J154" s="339">
        <v>50</v>
      </c>
      <c r="K154" s="335"/>
    </row>
    <row r="155" s="1" customFormat="1" ht="15" customHeight="1">
      <c r="B155" s="312"/>
      <c r="C155" s="339" t="s">
        <v>2106</v>
      </c>
      <c r="D155" s="287"/>
      <c r="E155" s="287"/>
      <c r="F155" s="340" t="s">
        <v>2098</v>
      </c>
      <c r="G155" s="287"/>
      <c r="H155" s="339" t="s">
        <v>2138</v>
      </c>
      <c r="I155" s="339" t="s">
        <v>2108</v>
      </c>
      <c r="J155" s="339"/>
      <c r="K155" s="335"/>
    </row>
    <row r="156" s="1" customFormat="1" ht="15" customHeight="1">
      <c r="B156" s="312"/>
      <c r="C156" s="339" t="s">
        <v>2117</v>
      </c>
      <c r="D156" s="287"/>
      <c r="E156" s="287"/>
      <c r="F156" s="340" t="s">
        <v>2104</v>
      </c>
      <c r="G156" s="287"/>
      <c r="H156" s="339" t="s">
        <v>2138</v>
      </c>
      <c r="I156" s="339" t="s">
        <v>2100</v>
      </c>
      <c r="J156" s="339">
        <v>50</v>
      </c>
      <c r="K156" s="335"/>
    </row>
    <row r="157" s="1" customFormat="1" ht="15" customHeight="1">
      <c r="B157" s="312"/>
      <c r="C157" s="339" t="s">
        <v>2125</v>
      </c>
      <c r="D157" s="287"/>
      <c r="E157" s="287"/>
      <c r="F157" s="340" t="s">
        <v>2104</v>
      </c>
      <c r="G157" s="287"/>
      <c r="H157" s="339" t="s">
        <v>2138</v>
      </c>
      <c r="I157" s="339" t="s">
        <v>2100</v>
      </c>
      <c r="J157" s="339">
        <v>50</v>
      </c>
      <c r="K157" s="335"/>
    </row>
    <row r="158" s="1" customFormat="1" ht="15" customHeight="1">
      <c r="B158" s="312"/>
      <c r="C158" s="339" t="s">
        <v>2123</v>
      </c>
      <c r="D158" s="287"/>
      <c r="E158" s="287"/>
      <c r="F158" s="340" t="s">
        <v>2104</v>
      </c>
      <c r="G158" s="287"/>
      <c r="H158" s="339" t="s">
        <v>2138</v>
      </c>
      <c r="I158" s="339" t="s">
        <v>2100</v>
      </c>
      <c r="J158" s="339">
        <v>50</v>
      </c>
      <c r="K158" s="335"/>
    </row>
    <row r="159" s="1" customFormat="1" ht="15" customHeight="1">
      <c r="B159" s="312"/>
      <c r="C159" s="339" t="s">
        <v>99</v>
      </c>
      <c r="D159" s="287"/>
      <c r="E159" s="287"/>
      <c r="F159" s="340" t="s">
        <v>2098</v>
      </c>
      <c r="G159" s="287"/>
      <c r="H159" s="339" t="s">
        <v>2160</v>
      </c>
      <c r="I159" s="339" t="s">
        <v>2100</v>
      </c>
      <c r="J159" s="339" t="s">
        <v>2161</v>
      </c>
      <c r="K159" s="335"/>
    </row>
    <row r="160" s="1" customFormat="1" ht="15" customHeight="1">
      <c r="B160" s="312"/>
      <c r="C160" s="339" t="s">
        <v>2162</v>
      </c>
      <c r="D160" s="287"/>
      <c r="E160" s="287"/>
      <c r="F160" s="340" t="s">
        <v>2098</v>
      </c>
      <c r="G160" s="287"/>
      <c r="H160" s="339" t="s">
        <v>2163</v>
      </c>
      <c r="I160" s="339" t="s">
        <v>2133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2164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2092</v>
      </c>
      <c r="D166" s="302"/>
      <c r="E166" s="302"/>
      <c r="F166" s="302" t="s">
        <v>2093</v>
      </c>
      <c r="G166" s="344"/>
      <c r="H166" s="345" t="s">
        <v>59</v>
      </c>
      <c r="I166" s="345" t="s">
        <v>62</v>
      </c>
      <c r="J166" s="302" t="s">
        <v>2094</v>
      </c>
      <c r="K166" s="279"/>
    </row>
    <row r="167" s="1" customFormat="1" ht="17.25" customHeight="1">
      <c r="B167" s="280"/>
      <c r="C167" s="304" t="s">
        <v>2095</v>
      </c>
      <c r="D167" s="304"/>
      <c r="E167" s="304"/>
      <c r="F167" s="305" t="s">
        <v>2096</v>
      </c>
      <c r="G167" s="346"/>
      <c r="H167" s="347"/>
      <c r="I167" s="347"/>
      <c r="J167" s="304" t="s">
        <v>2097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2101</v>
      </c>
      <c r="D169" s="287"/>
      <c r="E169" s="287"/>
      <c r="F169" s="310" t="s">
        <v>2098</v>
      </c>
      <c r="G169" s="287"/>
      <c r="H169" s="287" t="s">
        <v>2138</v>
      </c>
      <c r="I169" s="287" t="s">
        <v>2100</v>
      </c>
      <c r="J169" s="287">
        <v>120</v>
      </c>
      <c r="K169" s="335"/>
    </row>
    <row r="170" s="1" customFormat="1" ht="15" customHeight="1">
      <c r="B170" s="312"/>
      <c r="C170" s="287" t="s">
        <v>2147</v>
      </c>
      <c r="D170" s="287"/>
      <c r="E170" s="287"/>
      <c r="F170" s="310" t="s">
        <v>2098</v>
      </c>
      <c r="G170" s="287"/>
      <c r="H170" s="287" t="s">
        <v>2148</v>
      </c>
      <c r="I170" s="287" t="s">
        <v>2100</v>
      </c>
      <c r="J170" s="287" t="s">
        <v>2149</v>
      </c>
      <c r="K170" s="335"/>
    </row>
    <row r="171" s="1" customFormat="1" ht="15" customHeight="1">
      <c r="B171" s="312"/>
      <c r="C171" s="287" t="s">
        <v>2046</v>
      </c>
      <c r="D171" s="287"/>
      <c r="E171" s="287"/>
      <c r="F171" s="310" t="s">
        <v>2098</v>
      </c>
      <c r="G171" s="287"/>
      <c r="H171" s="287" t="s">
        <v>2165</v>
      </c>
      <c r="I171" s="287" t="s">
        <v>2100</v>
      </c>
      <c r="J171" s="287" t="s">
        <v>2149</v>
      </c>
      <c r="K171" s="335"/>
    </row>
    <row r="172" s="1" customFormat="1" ht="15" customHeight="1">
      <c r="B172" s="312"/>
      <c r="C172" s="287" t="s">
        <v>2103</v>
      </c>
      <c r="D172" s="287"/>
      <c r="E172" s="287"/>
      <c r="F172" s="310" t="s">
        <v>2104</v>
      </c>
      <c r="G172" s="287"/>
      <c r="H172" s="287" t="s">
        <v>2165</v>
      </c>
      <c r="I172" s="287" t="s">
        <v>2100</v>
      </c>
      <c r="J172" s="287">
        <v>50</v>
      </c>
      <c r="K172" s="335"/>
    </row>
    <row r="173" s="1" customFormat="1" ht="15" customHeight="1">
      <c r="B173" s="312"/>
      <c r="C173" s="287" t="s">
        <v>2106</v>
      </c>
      <c r="D173" s="287"/>
      <c r="E173" s="287"/>
      <c r="F173" s="310" t="s">
        <v>2098</v>
      </c>
      <c r="G173" s="287"/>
      <c r="H173" s="287" t="s">
        <v>2165</v>
      </c>
      <c r="I173" s="287" t="s">
        <v>2108</v>
      </c>
      <c r="J173" s="287"/>
      <c r="K173" s="335"/>
    </row>
    <row r="174" s="1" customFormat="1" ht="15" customHeight="1">
      <c r="B174" s="312"/>
      <c r="C174" s="287" t="s">
        <v>2117</v>
      </c>
      <c r="D174" s="287"/>
      <c r="E174" s="287"/>
      <c r="F174" s="310" t="s">
        <v>2104</v>
      </c>
      <c r="G174" s="287"/>
      <c r="H174" s="287" t="s">
        <v>2165</v>
      </c>
      <c r="I174" s="287" t="s">
        <v>2100</v>
      </c>
      <c r="J174" s="287">
        <v>50</v>
      </c>
      <c r="K174" s="335"/>
    </row>
    <row r="175" s="1" customFormat="1" ht="15" customHeight="1">
      <c r="B175" s="312"/>
      <c r="C175" s="287" t="s">
        <v>2125</v>
      </c>
      <c r="D175" s="287"/>
      <c r="E175" s="287"/>
      <c r="F175" s="310" t="s">
        <v>2104</v>
      </c>
      <c r="G175" s="287"/>
      <c r="H175" s="287" t="s">
        <v>2165</v>
      </c>
      <c r="I175" s="287" t="s">
        <v>2100</v>
      </c>
      <c r="J175" s="287">
        <v>50</v>
      </c>
      <c r="K175" s="335"/>
    </row>
    <row r="176" s="1" customFormat="1" ht="15" customHeight="1">
      <c r="B176" s="312"/>
      <c r="C176" s="287" t="s">
        <v>2123</v>
      </c>
      <c r="D176" s="287"/>
      <c r="E176" s="287"/>
      <c r="F176" s="310" t="s">
        <v>2104</v>
      </c>
      <c r="G176" s="287"/>
      <c r="H176" s="287" t="s">
        <v>2165</v>
      </c>
      <c r="I176" s="287" t="s">
        <v>2100</v>
      </c>
      <c r="J176" s="287">
        <v>50</v>
      </c>
      <c r="K176" s="335"/>
    </row>
    <row r="177" s="1" customFormat="1" ht="15" customHeight="1">
      <c r="B177" s="312"/>
      <c r="C177" s="287" t="s">
        <v>130</v>
      </c>
      <c r="D177" s="287"/>
      <c r="E177" s="287"/>
      <c r="F177" s="310" t="s">
        <v>2098</v>
      </c>
      <c r="G177" s="287"/>
      <c r="H177" s="287" t="s">
        <v>2166</v>
      </c>
      <c r="I177" s="287" t="s">
        <v>2167</v>
      </c>
      <c r="J177" s="287"/>
      <c r="K177" s="335"/>
    </row>
    <row r="178" s="1" customFormat="1" ht="15" customHeight="1">
      <c r="B178" s="312"/>
      <c r="C178" s="287" t="s">
        <v>62</v>
      </c>
      <c r="D178" s="287"/>
      <c r="E178" s="287"/>
      <c r="F178" s="310" t="s">
        <v>2098</v>
      </c>
      <c r="G178" s="287"/>
      <c r="H178" s="287" t="s">
        <v>2168</v>
      </c>
      <c r="I178" s="287" t="s">
        <v>2169</v>
      </c>
      <c r="J178" s="287">
        <v>1</v>
      </c>
      <c r="K178" s="335"/>
    </row>
    <row r="179" s="1" customFormat="1" ht="15" customHeight="1">
      <c r="B179" s="312"/>
      <c r="C179" s="287" t="s">
        <v>58</v>
      </c>
      <c r="D179" s="287"/>
      <c r="E179" s="287"/>
      <c r="F179" s="310" t="s">
        <v>2098</v>
      </c>
      <c r="G179" s="287"/>
      <c r="H179" s="287" t="s">
        <v>2170</v>
      </c>
      <c r="I179" s="287" t="s">
        <v>2100</v>
      </c>
      <c r="J179" s="287">
        <v>20</v>
      </c>
      <c r="K179" s="335"/>
    </row>
    <row r="180" s="1" customFormat="1" ht="15" customHeight="1">
      <c r="B180" s="312"/>
      <c r="C180" s="287" t="s">
        <v>59</v>
      </c>
      <c r="D180" s="287"/>
      <c r="E180" s="287"/>
      <c r="F180" s="310" t="s">
        <v>2098</v>
      </c>
      <c r="G180" s="287"/>
      <c r="H180" s="287" t="s">
        <v>2171</v>
      </c>
      <c r="I180" s="287" t="s">
        <v>2100</v>
      </c>
      <c r="J180" s="287">
        <v>255</v>
      </c>
      <c r="K180" s="335"/>
    </row>
    <row r="181" s="1" customFormat="1" ht="15" customHeight="1">
      <c r="B181" s="312"/>
      <c r="C181" s="287" t="s">
        <v>131</v>
      </c>
      <c r="D181" s="287"/>
      <c r="E181" s="287"/>
      <c r="F181" s="310" t="s">
        <v>2098</v>
      </c>
      <c r="G181" s="287"/>
      <c r="H181" s="287" t="s">
        <v>2062</v>
      </c>
      <c r="I181" s="287" t="s">
        <v>2100</v>
      </c>
      <c r="J181" s="287">
        <v>10</v>
      </c>
      <c r="K181" s="335"/>
    </row>
    <row r="182" s="1" customFormat="1" ht="15" customHeight="1">
      <c r="B182" s="312"/>
      <c r="C182" s="287" t="s">
        <v>132</v>
      </c>
      <c r="D182" s="287"/>
      <c r="E182" s="287"/>
      <c r="F182" s="310" t="s">
        <v>2098</v>
      </c>
      <c r="G182" s="287"/>
      <c r="H182" s="287" t="s">
        <v>2172</v>
      </c>
      <c r="I182" s="287" t="s">
        <v>2133</v>
      </c>
      <c r="J182" s="287"/>
      <c r="K182" s="335"/>
    </row>
    <row r="183" s="1" customFormat="1" ht="15" customHeight="1">
      <c r="B183" s="312"/>
      <c r="C183" s="287" t="s">
        <v>2173</v>
      </c>
      <c r="D183" s="287"/>
      <c r="E183" s="287"/>
      <c r="F183" s="310" t="s">
        <v>2098</v>
      </c>
      <c r="G183" s="287"/>
      <c r="H183" s="287" t="s">
        <v>2174</v>
      </c>
      <c r="I183" s="287" t="s">
        <v>2133</v>
      </c>
      <c r="J183" s="287"/>
      <c r="K183" s="335"/>
    </row>
    <row r="184" s="1" customFormat="1" ht="15" customHeight="1">
      <c r="B184" s="312"/>
      <c r="C184" s="287" t="s">
        <v>2162</v>
      </c>
      <c r="D184" s="287"/>
      <c r="E184" s="287"/>
      <c r="F184" s="310" t="s">
        <v>2098</v>
      </c>
      <c r="G184" s="287"/>
      <c r="H184" s="287" t="s">
        <v>2175</v>
      </c>
      <c r="I184" s="287" t="s">
        <v>2133</v>
      </c>
      <c r="J184" s="287"/>
      <c r="K184" s="335"/>
    </row>
    <row r="185" s="1" customFormat="1" ht="15" customHeight="1">
      <c r="B185" s="312"/>
      <c r="C185" s="287" t="s">
        <v>134</v>
      </c>
      <c r="D185" s="287"/>
      <c r="E185" s="287"/>
      <c r="F185" s="310" t="s">
        <v>2104</v>
      </c>
      <c r="G185" s="287"/>
      <c r="H185" s="287" t="s">
        <v>2176</v>
      </c>
      <c r="I185" s="287" t="s">
        <v>2100</v>
      </c>
      <c r="J185" s="287">
        <v>50</v>
      </c>
      <c r="K185" s="335"/>
    </row>
    <row r="186" s="1" customFormat="1" ht="15" customHeight="1">
      <c r="B186" s="312"/>
      <c r="C186" s="287" t="s">
        <v>2177</v>
      </c>
      <c r="D186" s="287"/>
      <c r="E186" s="287"/>
      <c r="F186" s="310" t="s">
        <v>2104</v>
      </c>
      <c r="G186" s="287"/>
      <c r="H186" s="287" t="s">
        <v>2178</v>
      </c>
      <c r="I186" s="287" t="s">
        <v>2179</v>
      </c>
      <c r="J186" s="287"/>
      <c r="K186" s="335"/>
    </row>
    <row r="187" s="1" customFormat="1" ht="15" customHeight="1">
      <c r="B187" s="312"/>
      <c r="C187" s="287" t="s">
        <v>2180</v>
      </c>
      <c r="D187" s="287"/>
      <c r="E187" s="287"/>
      <c r="F187" s="310" t="s">
        <v>2104</v>
      </c>
      <c r="G187" s="287"/>
      <c r="H187" s="287" t="s">
        <v>2181</v>
      </c>
      <c r="I187" s="287" t="s">
        <v>2179</v>
      </c>
      <c r="J187" s="287"/>
      <c r="K187" s="335"/>
    </row>
    <row r="188" s="1" customFormat="1" ht="15" customHeight="1">
      <c r="B188" s="312"/>
      <c r="C188" s="287" t="s">
        <v>2182</v>
      </c>
      <c r="D188" s="287"/>
      <c r="E188" s="287"/>
      <c r="F188" s="310" t="s">
        <v>2104</v>
      </c>
      <c r="G188" s="287"/>
      <c r="H188" s="287" t="s">
        <v>2183</v>
      </c>
      <c r="I188" s="287" t="s">
        <v>2179</v>
      </c>
      <c r="J188" s="287"/>
      <c r="K188" s="335"/>
    </row>
    <row r="189" s="1" customFormat="1" ht="15" customHeight="1">
      <c r="B189" s="312"/>
      <c r="C189" s="348" t="s">
        <v>2184</v>
      </c>
      <c r="D189" s="287"/>
      <c r="E189" s="287"/>
      <c r="F189" s="310" t="s">
        <v>2104</v>
      </c>
      <c r="G189" s="287"/>
      <c r="H189" s="287" t="s">
        <v>2185</v>
      </c>
      <c r="I189" s="287" t="s">
        <v>2186</v>
      </c>
      <c r="J189" s="349" t="s">
        <v>2187</v>
      </c>
      <c r="K189" s="335"/>
    </row>
    <row r="190" s="1" customFormat="1" ht="15" customHeight="1">
      <c r="B190" s="312"/>
      <c r="C190" s="348" t="s">
        <v>47</v>
      </c>
      <c r="D190" s="287"/>
      <c r="E190" s="287"/>
      <c r="F190" s="310" t="s">
        <v>2098</v>
      </c>
      <c r="G190" s="287"/>
      <c r="H190" s="284" t="s">
        <v>2188</v>
      </c>
      <c r="I190" s="287" t="s">
        <v>2189</v>
      </c>
      <c r="J190" s="287"/>
      <c r="K190" s="335"/>
    </row>
    <row r="191" s="1" customFormat="1" ht="15" customHeight="1">
      <c r="B191" s="312"/>
      <c r="C191" s="348" t="s">
        <v>2190</v>
      </c>
      <c r="D191" s="287"/>
      <c r="E191" s="287"/>
      <c r="F191" s="310" t="s">
        <v>2098</v>
      </c>
      <c r="G191" s="287"/>
      <c r="H191" s="287" t="s">
        <v>2191</v>
      </c>
      <c r="I191" s="287" t="s">
        <v>2133</v>
      </c>
      <c r="J191" s="287"/>
      <c r="K191" s="335"/>
    </row>
    <row r="192" s="1" customFormat="1" ht="15" customHeight="1">
      <c r="B192" s="312"/>
      <c r="C192" s="348" t="s">
        <v>2192</v>
      </c>
      <c r="D192" s="287"/>
      <c r="E192" s="287"/>
      <c r="F192" s="310" t="s">
        <v>2098</v>
      </c>
      <c r="G192" s="287"/>
      <c r="H192" s="287" t="s">
        <v>2193</v>
      </c>
      <c r="I192" s="287" t="s">
        <v>2133</v>
      </c>
      <c r="J192" s="287"/>
      <c r="K192" s="335"/>
    </row>
    <row r="193" s="1" customFormat="1" ht="15" customHeight="1">
      <c r="B193" s="312"/>
      <c r="C193" s="348" t="s">
        <v>2194</v>
      </c>
      <c r="D193" s="287"/>
      <c r="E193" s="287"/>
      <c r="F193" s="310" t="s">
        <v>2104</v>
      </c>
      <c r="G193" s="287"/>
      <c r="H193" s="287" t="s">
        <v>2195</v>
      </c>
      <c r="I193" s="287" t="s">
        <v>2133</v>
      </c>
      <c r="J193" s="287"/>
      <c r="K193" s="335"/>
    </row>
    <row r="194" s="1" customFormat="1" ht="15" customHeight="1">
      <c r="B194" s="341"/>
      <c r="C194" s="350"/>
      <c r="D194" s="321"/>
      <c r="E194" s="321"/>
      <c r="F194" s="321"/>
      <c r="G194" s="321"/>
      <c r="H194" s="321"/>
      <c r="I194" s="321"/>
      <c r="J194" s="321"/>
      <c r="K194" s="342"/>
    </row>
    <row r="195" s="1" customFormat="1" ht="18.75" customHeight="1">
      <c r="B195" s="323"/>
      <c r="C195" s="333"/>
      <c r="D195" s="333"/>
      <c r="E195" s="333"/>
      <c r="F195" s="343"/>
      <c r="G195" s="333"/>
      <c r="H195" s="333"/>
      <c r="I195" s="333"/>
      <c r="J195" s="333"/>
      <c r="K195" s="323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295"/>
      <c r="C197" s="295"/>
      <c r="D197" s="295"/>
      <c r="E197" s="295"/>
      <c r="F197" s="295"/>
      <c r="G197" s="295"/>
      <c r="H197" s="295"/>
      <c r="I197" s="295"/>
      <c r="J197" s="295"/>
      <c r="K197" s="295"/>
    </row>
    <row r="198" s="1" customFormat="1" ht="13.5">
      <c r="B198" s="274"/>
      <c r="C198" s="275"/>
      <c r="D198" s="275"/>
      <c r="E198" s="275"/>
      <c r="F198" s="275"/>
      <c r="G198" s="275"/>
      <c r="H198" s="275"/>
      <c r="I198" s="275"/>
      <c r="J198" s="275"/>
      <c r="K198" s="276"/>
    </row>
    <row r="199" s="1" customFormat="1" ht="21">
      <c r="B199" s="277"/>
      <c r="C199" s="278" t="s">
        <v>2196</v>
      </c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5.5" customHeight="1">
      <c r="B200" s="277"/>
      <c r="C200" s="351" t="s">
        <v>2197</v>
      </c>
      <c r="D200" s="351"/>
      <c r="E200" s="351"/>
      <c r="F200" s="351" t="s">
        <v>2198</v>
      </c>
      <c r="G200" s="352"/>
      <c r="H200" s="351" t="s">
        <v>2199</v>
      </c>
      <c r="I200" s="351"/>
      <c r="J200" s="351"/>
      <c r="K200" s="279"/>
    </row>
    <row r="201" s="1" customFormat="1" ht="5.25" customHeight="1">
      <c r="B201" s="312"/>
      <c r="C201" s="307"/>
      <c r="D201" s="307"/>
      <c r="E201" s="307"/>
      <c r="F201" s="307"/>
      <c r="G201" s="333"/>
      <c r="H201" s="307"/>
      <c r="I201" s="307"/>
      <c r="J201" s="307"/>
      <c r="K201" s="335"/>
    </row>
    <row r="202" s="1" customFormat="1" ht="15" customHeight="1">
      <c r="B202" s="312"/>
      <c r="C202" s="287" t="s">
        <v>2189</v>
      </c>
      <c r="D202" s="287"/>
      <c r="E202" s="287"/>
      <c r="F202" s="310" t="s">
        <v>48</v>
      </c>
      <c r="G202" s="287"/>
      <c r="H202" s="287" t="s">
        <v>2200</v>
      </c>
      <c r="I202" s="287"/>
      <c r="J202" s="287"/>
      <c r="K202" s="335"/>
    </row>
    <row r="203" s="1" customFormat="1" ht="15" customHeight="1">
      <c r="B203" s="312"/>
      <c r="C203" s="287"/>
      <c r="D203" s="287"/>
      <c r="E203" s="287"/>
      <c r="F203" s="310" t="s">
        <v>49</v>
      </c>
      <c r="G203" s="287"/>
      <c r="H203" s="287" t="s">
        <v>2201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52</v>
      </c>
      <c r="G204" s="287"/>
      <c r="H204" s="287" t="s">
        <v>2202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50</v>
      </c>
      <c r="G205" s="287"/>
      <c r="H205" s="287" t="s">
        <v>2203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51</v>
      </c>
      <c r="G206" s="287"/>
      <c r="H206" s="287" t="s">
        <v>2204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/>
      <c r="G207" s="287"/>
      <c r="H207" s="287"/>
      <c r="I207" s="287"/>
      <c r="J207" s="287"/>
      <c r="K207" s="335"/>
    </row>
    <row r="208" s="1" customFormat="1" ht="15" customHeight="1">
      <c r="B208" s="312"/>
      <c r="C208" s="287" t="s">
        <v>2145</v>
      </c>
      <c r="D208" s="287"/>
      <c r="E208" s="287"/>
      <c r="F208" s="310" t="s">
        <v>84</v>
      </c>
      <c r="G208" s="287"/>
      <c r="H208" s="287" t="s">
        <v>2205</v>
      </c>
      <c r="I208" s="287"/>
      <c r="J208" s="287"/>
      <c r="K208" s="335"/>
    </row>
    <row r="209" s="1" customFormat="1" ht="15" customHeight="1">
      <c r="B209" s="312"/>
      <c r="C209" s="287"/>
      <c r="D209" s="287"/>
      <c r="E209" s="287"/>
      <c r="F209" s="310" t="s">
        <v>2041</v>
      </c>
      <c r="G209" s="287"/>
      <c r="H209" s="287" t="s">
        <v>2042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2039</v>
      </c>
      <c r="G210" s="287"/>
      <c r="H210" s="287" t="s">
        <v>2206</v>
      </c>
      <c r="I210" s="287"/>
      <c r="J210" s="287"/>
      <c r="K210" s="335"/>
    </row>
    <row r="211" s="1" customFormat="1" ht="15" customHeight="1">
      <c r="B211" s="353"/>
      <c r="C211" s="287"/>
      <c r="D211" s="287"/>
      <c r="E211" s="287"/>
      <c r="F211" s="310" t="s">
        <v>93</v>
      </c>
      <c r="G211" s="348"/>
      <c r="H211" s="339" t="s">
        <v>2043</v>
      </c>
      <c r="I211" s="339"/>
      <c r="J211" s="339"/>
      <c r="K211" s="354"/>
    </row>
    <row r="212" s="1" customFormat="1" ht="15" customHeight="1">
      <c r="B212" s="353"/>
      <c r="C212" s="287"/>
      <c r="D212" s="287"/>
      <c r="E212" s="287"/>
      <c r="F212" s="310" t="s">
        <v>2044</v>
      </c>
      <c r="G212" s="348"/>
      <c r="H212" s="339" t="s">
        <v>2022</v>
      </c>
      <c r="I212" s="339"/>
      <c r="J212" s="339"/>
      <c r="K212" s="354"/>
    </row>
    <row r="213" s="1" customFormat="1" ht="15" customHeight="1">
      <c r="B213" s="353"/>
      <c r="C213" s="287"/>
      <c r="D213" s="287"/>
      <c r="E213" s="287"/>
      <c r="F213" s="310"/>
      <c r="G213" s="348"/>
      <c r="H213" s="339"/>
      <c r="I213" s="339"/>
      <c r="J213" s="339"/>
      <c r="K213" s="354"/>
    </row>
    <row r="214" s="1" customFormat="1" ht="15" customHeight="1">
      <c r="B214" s="353"/>
      <c r="C214" s="287" t="s">
        <v>2169</v>
      </c>
      <c r="D214" s="287"/>
      <c r="E214" s="287"/>
      <c r="F214" s="310">
        <v>1</v>
      </c>
      <c r="G214" s="348"/>
      <c r="H214" s="339" t="s">
        <v>2207</v>
      </c>
      <c r="I214" s="339"/>
      <c r="J214" s="339"/>
      <c r="K214" s="354"/>
    </row>
    <row r="215" s="1" customFormat="1" ht="15" customHeight="1">
      <c r="B215" s="353"/>
      <c r="C215" s="287"/>
      <c r="D215" s="287"/>
      <c r="E215" s="287"/>
      <c r="F215" s="310">
        <v>2</v>
      </c>
      <c r="G215" s="348"/>
      <c r="H215" s="339" t="s">
        <v>2208</v>
      </c>
      <c r="I215" s="339"/>
      <c r="J215" s="339"/>
      <c r="K215" s="354"/>
    </row>
    <row r="216" s="1" customFormat="1" ht="15" customHeight="1">
      <c r="B216" s="353"/>
      <c r="C216" s="287"/>
      <c r="D216" s="287"/>
      <c r="E216" s="287"/>
      <c r="F216" s="310">
        <v>3</v>
      </c>
      <c r="G216" s="348"/>
      <c r="H216" s="339" t="s">
        <v>2209</v>
      </c>
      <c r="I216" s="339"/>
      <c r="J216" s="339"/>
      <c r="K216" s="354"/>
    </row>
    <row r="217" s="1" customFormat="1" ht="15" customHeight="1">
      <c r="B217" s="353"/>
      <c r="C217" s="287"/>
      <c r="D217" s="287"/>
      <c r="E217" s="287"/>
      <c r="F217" s="310">
        <v>4</v>
      </c>
      <c r="G217" s="348"/>
      <c r="H217" s="339" t="s">
        <v>2210</v>
      </c>
      <c r="I217" s="339"/>
      <c r="J217" s="339"/>
      <c r="K217" s="354"/>
    </row>
    <row r="218" s="1" customFormat="1" ht="12.75" customHeight="1">
      <c r="B218" s="355"/>
      <c r="C218" s="356"/>
      <c r="D218" s="356"/>
      <c r="E218" s="356"/>
      <c r="F218" s="356"/>
      <c r="G218" s="356"/>
      <c r="H218" s="356"/>
      <c r="I218" s="356"/>
      <c r="J218" s="356"/>
      <c r="K218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DESKTOP-SFRLSCC\HP</dc:creator>
  <cp:lastModifiedBy>DESKTOP-SFRLSCC\HP</cp:lastModifiedBy>
  <dcterms:created xsi:type="dcterms:W3CDTF">2021-02-02T15:09:11Z</dcterms:created>
  <dcterms:modified xsi:type="dcterms:W3CDTF">2021-02-02T15:09:27Z</dcterms:modified>
</cp:coreProperties>
</file>